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80" windowHeight="6034" tabRatio="605" activeTab="0"/>
  </bookViews>
  <sheets>
    <sheet name="a3" sheetId="1" r:id="rId1"/>
    <sheet name="工作表1" sheetId="2" r:id="rId2"/>
  </sheets>
  <definedNames>
    <definedName name="_xlnm.Print_Area" localSheetId="0">'a3'!$A$1:$K$114</definedName>
    <definedName name="_xlnm.Print_Titles" localSheetId="0">'a3'!$1:$6</definedName>
  </definedNames>
  <calcPr fullCalcOnLoad="1"/>
</workbook>
</file>

<file path=xl/sharedStrings.xml><?xml version="1.0" encoding="utf-8"?>
<sst xmlns="http://schemas.openxmlformats.org/spreadsheetml/2006/main" count="159" uniqueCount="134">
  <si>
    <t>徴收</t>
  </si>
  <si>
    <t>撥用</t>
  </si>
  <si>
    <t>筆    數　</t>
  </si>
  <si>
    <t>面   積</t>
  </si>
  <si>
    <t>協議價購</t>
  </si>
  <si>
    <t>補償金額</t>
  </si>
  <si>
    <t>總計</t>
  </si>
  <si>
    <t>主辦統計人員</t>
  </si>
  <si>
    <t>計畫及工程名稱</t>
  </si>
  <si>
    <t xml:space="preserve">   度結束後3個月內完成彙編。    </t>
  </si>
  <si>
    <t xml:space="preserve">     　   3.依據「國有財產產籍管理作業要點」規定"面積"單位為公頃並填寫至小數點以下第6位。</t>
  </si>
  <si>
    <t>資料來源：本署所屬各機關。</t>
  </si>
  <si>
    <t>業務主管人員</t>
  </si>
  <si>
    <t>機關首長</t>
  </si>
  <si>
    <t xml:space="preserve">   　　　 2.各填表單位於年度結束後2個月內將資料報送本署土地管理組，由本署土地管理組於年</t>
  </si>
  <si>
    <t>填表</t>
  </si>
  <si>
    <r>
      <t>單位：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筆；公頃；新臺幣元</t>
    </r>
  </si>
  <si>
    <t>填表說明：1.本表由本署土地管理組編製1式2份，1份送本署主計室，1份自存，並公布於本署網站。</t>
  </si>
  <si>
    <t>總計</t>
  </si>
  <si>
    <t>第一河川局合計</t>
  </si>
  <si>
    <t>重要河川環境營造計畫</t>
  </si>
  <si>
    <t>宜蘭河魅力河段環境營造(一併徵收)</t>
  </si>
  <si>
    <t>五十溪富民護岸下游段防災減災工程</t>
  </si>
  <si>
    <t>第三河川局合計</t>
  </si>
  <si>
    <t>第四河川局合計</t>
  </si>
  <si>
    <t>第五河川局合計</t>
  </si>
  <si>
    <t>水資源作業基金</t>
  </si>
  <si>
    <t>八掌溪斷面39-41疏濬工程(一併徵收)用地費</t>
  </si>
  <si>
    <t>朴子溪斷面70-72疏濬工程用地費</t>
  </si>
  <si>
    <t>八掌溪斷面38-39疏濬工程用地費</t>
  </si>
  <si>
    <t>急水溪斷面57~58-2疏濬工程用地費</t>
  </si>
  <si>
    <t>北港溪斷面75-76疏濬工程用地費</t>
  </si>
  <si>
    <t>急水溪斷面112-116疏濬工程用地費</t>
  </si>
  <si>
    <t>石龜溪麻園堤段防災減災工程用地費</t>
  </si>
  <si>
    <t>虎尾溪田頭堤段防災減災工程(三期)用地費</t>
  </si>
  <si>
    <t>牛稠溪盧山橋堤防、火炭埔堤防防災減災工程用地費</t>
  </si>
  <si>
    <t>三疊溪下員林、溪心仔一號堤段防災減災工程用地費</t>
  </si>
  <si>
    <t>石龜溪石龜溪橋仔頭堤段防災減災工程(二期)用地費</t>
  </si>
  <si>
    <t>雲林溪小東斗南堤段防災減災工程(一期)(一併徵收)用地費</t>
  </si>
  <si>
    <t>八掌溪後庄堤段環境營造改善工程用地費</t>
  </si>
  <si>
    <t>海岸環境營造計畫</t>
  </si>
  <si>
    <t>雲林縣三條崙海堤環境改善工程用地費</t>
  </si>
  <si>
    <t>區域排水整治及環境營造計畫</t>
  </si>
  <si>
    <t>後庄排水興化橋上游右岸護岸改善工程用地費</t>
  </si>
  <si>
    <t>104年度東港溪安平護岸萬巒護岸防災減災工程用地費</t>
  </si>
  <si>
    <t>106年度旗山溪旗尾堤防防災減災工程(第二期)用地費</t>
  </si>
  <si>
    <t>106年度高屏溪九如堤防河川環境改善工程用地費</t>
  </si>
  <si>
    <t>第七河川局合計</t>
  </si>
  <si>
    <t>中區水資源局合計</t>
  </si>
  <si>
    <t>南區水資源局合計</t>
  </si>
  <si>
    <t>-</t>
  </si>
  <si>
    <t>-</t>
  </si>
  <si>
    <t>第二河川局合計</t>
  </si>
  <si>
    <t>第八河川局合計</t>
  </si>
  <si>
    <t>第九河川局合計</t>
  </si>
  <si>
    <t>重要河川環境營造計畫</t>
  </si>
  <si>
    <t>北清水溪北林護岸堤段防災減災工程</t>
  </si>
  <si>
    <t>荖溪萬壽堤段河出環境改善工程</t>
  </si>
  <si>
    <t>花蓮溪月眉護岸(第1段)防災減災工程</t>
  </si>
  <si>
    <t>木瓜溪初英一號堤段河川環境改善工程</t>
  </si>
  <si>
    <t>木瓜溪華隆堤段河川環境改善工程</t>
  </si>
  <si>
    <t>秀姑巒溪明里1號堤段防災減災工程</t>
  </si>
  <si>
    <t>秀姑巒溪長良堤段防災減災工程(第2期)</t>
  </si>
  <si>
    <t>鱉溪豐南社區及蚊仔洞橋段河川環境改善工程</t>
  </si>
  <si>
    <t>秀姑巒溪萬朝堤段河川環境改善工程</t>
  </si>
  <si>
    <t>荖溪河川管理</t>
  </si>
  <si>
    <t>第十河川局合計</t>
  </si>
  <si>
    <t>海岸環境營造計畫</t>
  </si>
  <si>
    <t>中華民國106年度</t>
  </si>
  <si>
    <t>中港溪蘆竹一號堤防環境改善工程</t>
  </si>
  <si>
    <t>重要河川環境營造計畫</t>
  </si>
  <si>
    <t>鳳山溪犁頭山堤堤防防災減災工程</t>
  </si>
  <si>
    <t>鳳山溪水尾二號堤防防災減災工程用地(二)(補辦)</t>
  </si>
  <si>
    <t>沙河溪沙河橋下游左岸護岸工程</t>
  </si>
  <si>
    <t>鳳山溪田新堤防防災減災工程(補徵收)</t>
  </si>
  <si>
    <t>中港溪下員林堤防防災減災工程(補徵收)</t>
  </si>
  <si>
    <t>客雅溪第九期環境營造工程</t>
  </si>
  <si>
    <t>貓羅溪溪頭堤防(延長)防災減災工程用地費</t>
  </si>
  <si>
    <t>景山溪景山2號堤段防災減災工程用地費</t>
  </si>
  <si>
    <t>旱溪排水樹王橋至萬安橋段環境營造工程</t>
  </si>
  <si>
    <t>旱溪排水綠川匯流口至萬安橋段整治工程</t>
  </si>
  <si>
    <t>貓羅溪斷面32-1~33-1河段疏濬工程用地費</t>
  </si>
  <si>
    <t>水資源作業基金</t>
  </si>
  <si>
    <t>區域排水整治及環境營造計畫</t>
  </si>
  <si>
    <t>鹽水溪新灣橋至開運橋堤防新建工程(左岸)用地費</t>
  </si>
  <si>
    <t>補辦鹽水溪大昌橋至七甲橋防災減災工程用地費</t>
  </si>
  <si>
    <t>鹽水溪大昌橋至七甲橋防災減災工程一併徵收用地費</t>
  </si>
  <si>
    <t>鹽水溪安平堤防加強工程用地費</t>
  </si>
  <si>
    <t>曾文溪排水潮見橋上游段護岸新建工程(一工區)一併徵收用地費</t>
  </si>
  <si>
    <t>曾文溪排水十號橋至台江大道段護岸新建工程(二工區)用地費</t>
  </si>
  <si>
    <t>補辦典寶溪排水捷運橋用地取得案</t>
  </si>
  <si>
    <t>典寶溪鹽埔橋下游右岸護岸治理工程用地費</t>
  </si>
  <si>
    <t>紅石溪堤防(左岸二、三號及右岸二、三號)工程</t>
  </si>
  <si>
    <t>三峽河東園護岸下游延長工程用地</t>
  </si>
  <si>
    <t>橫溪右岸粗坑溪上下游堤防工程用地</t>
  </si>
  <si>
    <t>新店溪屈尺堰下游右岸環境改善工程用地</t>
  </si>
  <si>
    <t>湖山水庫工程計畫壩區新增用地</t>
  </si>
  <si>
    <t>湖山水庫工程計畫</t>
  </si>
  <si>
    <t>總計</t>
  </si>
  <si>
    <t>鯉魚潭水庫-景山水力發電計畫</t>
  </si>
  <si>
    <t>曾文水庫取水斜塔前庭清淤工程第二期用地</t>
  </si>
  <si>
    <t>水資源作業基金</t>
  </si>
  <si>
    <t>阿姆坪防淤隧道工程出水口用地取得</t>
  </si>
  <si>
    <t>石門水庫防淤隧道工程計畫（第1階段）</t>
  </si>
  <si>
    <t>計畫名稱</t>
  </si>
  <si>
    <t>徵收筆數</t>
  </si>
  <si>
    <t>徵收</t>
  </si>
  <si>
    <t>撥用</t>
  </si>
  <si>
    <t>總取得土地筆數</t>
  </si>
  <si>
    <t>總取得土地面積</t>
  </si>
  <si>
    <t>補償金額</t>
  </si>
  <si>
    <t>面積</t>
  </si>
  <si>
    <t>筆數</t>
  </si>
  <si>
    <t>土地筆數</t>
  </si>
  <si>
    <t>土地面積</t>
  </si>
  <si>
    <t>(元)</t>
  </si>
  <si>
    <t>(公頃)</t>
  </si>
  <si>
    <t>本署所屬水資源局各項計畫</t>
  </si>
  <si>
    <t>大礁溪(蘭城橋至新城橋段)河道整理防災減災工程
(4筆部分徵收、部分價購)</t>
  </si>
  <si>
    <t>雞隆河出口左岸護岸及泰隆橋下游右岸堤防防災減災工程
及雞隆河大竹圍橋下游右岸護岸工程(補徵收)</t>
  </si>
  <si>
    <t>海岸環境營造計畫-彰化縣新街海堤海岸環境改善工程
(1K+000~2K+000)</t>
  </si>
  <si>
    <t>審核</t>
  </si>
  <si>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開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類</t>
    </r>
  </si>
  <si>
    <r>
      <rPr>
        <sz val="11"/>
        <rFont val="標楷體"/>
        <family val="4"/>
      </rPr>
      <t>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製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機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關</t>
    </r>
  </si>
  <si>
    <r>
      <rPr>
        <sz val="11"/>
        <rFont val="標楷體"/>
        <family val="4"/>
      </rPr>
      <t>經濟部水利署</t>
    </r>
  </si>
  <si>
    <r>
      <rPr>
        <sz val="11"/>
        <rFont val="標楷體"/>
        <family val="4"/>
      </rPr>
      <t>年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度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報</t>
    </r>
  </si>
  <si>
    <r>
      <rPr>
        <sz val="12"/>
        <rFont val="標楷體"/>
        <family val="4"/>
      </rPr>
      <t>年度結束後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個月內編報</t>
    </r>
  </si>
  <si>
    <r>
      <rPr>
        <sz val="11"/>
        <rFont val="標楷體"/>
        <family val="4"/>
      </rPr>
      <t>表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號</t>
    </r>
  </si>
  <si>
    <t>1112-03-01</t>
  </si>
  <si>
    <r>
      <t xml:space="preserve"> </t>
    </r>
    <r>
      <rPr>
        <sz val="18"/>
        <rFont val="標楷體"/>
        <family val="4"/>
      </rPr>
      <t>經濟部水利署暨所屬機關工程用地取得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修正表</t>
    </r>
    <r>
      <rPr>
        <sz val="18"/>
        <rFont val="Times New Roman"/>
        <family val="1"/>
      </rPr>
      <t>)(</t>
    </r>
    <r>
      <rPr>
        <sz val="18"/>
        <rFont val="標楷體"/>
        <family val="4"/>
      </rPr>
      <t>本表共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頁</t>
    </r>
    <r>
      <rPr>
        <sz val="18"/>
        <rFont val="Times New Roman"/>
        <family val="1"/>
      </rPr>
      <t>)</t>
    </r>
  </si>
  <si>
    <r>
      <t>中華民國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26</t>
    </r>
    <r>
      <rPr>
        <sz val="11"/>
        <rFont val="標楷體"/>
        <family val="4"/>
      </rPr>
      <t>日第一次修正</t>
    </r>
  </si>
  <si>
    <t>第六河川局合計</t>
  </si>
  <si>
    <t>北區水資源局合計</t>
  </si>
  <si>
    <r>
      <t xml:space="preserve">          4.本修正表係配合第六河川局及北區水資源局報表修正所致，</t>
    </r>
    <r>
      <rPr>
        <sz val="11"/>
        <rFont val="新細明體"/>
        <family val="1"/>
      </rPr>
      <t>®</t>
    </r>
    <r>
      <rPr>
        <sz val="11"/>
        <rFont val="標楷體"/>
        <family val="4"/>
      </rPr>
      <t>係修正數。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</si>
</sst>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.0_-;\-* #,##0.0_-;_-* &quot;-&quot;_-;_-@_-"/>
    <numFmt numFmtId="178" formatCode="_-* #,##0.00_-;\-* #,##0.00_-;_-* &quot;-&quot;_-;_-@_-"/>
    <numFmt numFmtId="179" formatCode="_-* #,##0.000_-;\-* #,##0.000_-;_-* &quot;-&quot;_-;_-@_-"/>
    <numFmt numFmtId="180" formatCode="_-* #,##0.0000_-;\-* #,##0.0000_-;_-* &quot;-&quot;_-;_-@_-"/>
    <numFmt numFmtId="181" formatCode="_-* #,##0.00000_-;\-* #,##0.00000_-;_-* &quot;-&quot;_-;_-@_-"/>
    <numFmt numFmtId="182" formatCode="_-* #,##0.000000_-;\-* #,##0.000000_-;_-* &quot;-&quot;_-;_-@_-"/>
    <numFmt numFmtId="183" formatCode="[$-404]AM/PM\ hh:mm:ss"/>
    <numFmt numFmtId="184" formatCode="_-* #,##0.0000000_-;\-* #,##0.0000000_-;_-* &quot;-&quot;_-;_-@_-"/>
    <numFmt numFmtId="185" formatCode="0_);[Red]\(0\)"/>
    <numFmt numFmtId="186" formatCode="0.000000_);[Red]\(0.000000\)"/>
    <numFmt numFmtId="187" formatCode="#,##0_ "/>
    <numFmt numFmtId="188" formatCode="m&quot;月&quot;d&quot;日&quot;"/>
    <numFmt numFmtId="189" formatCode="_-* #,##0.00000000_-;\-* #,##0.00000000_-;_-* &quot;-&quot;_-;_-@_-"/>
    <numFmt numFmtId="190" formatCode="_-* #,##0.000000000_-;\-* #,##0.000000000_-;_-* &quot;-&quot;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);[Red]\(#,##0.00\)"/>
    <numFmt numFmtId="196" formatCode="_-* #,##0_-;\-* #,##0_-;_-* &quot;-&quot;??_-;_-@_-"/>
    <numFmt numFmtId="197" formatCode="#,##0.000_);[Red]\(#,##0.000\)"/>
    <numFmt numFmtId="198" formatCode="#,##0.0000_);[Red]\(#,##0.0000\)"/>
    <numFmt numFmtId="199" formatCode="#,##0.00000_);[Red]\(#,##0.00000\)"/>
    <numFmt numFmtId="200" formatCode="#,##0.000000_);[Red]\(#,##0.000000\)"/>
    <numFmt numFmtId="201" formatCode="#,##0.0000000_);[Red]\(#,##0.0000000\)"/>
    <numFmt numFmtId="202" formatCode="#,##0.00000000_);[Red]\(#,##0.00000000\)"/>
    <numFmt numFmtId="203" formatCode="_-* #,##0.000000_-;\-* #,##0.000000_-;_-* &quot;-&quot;??????_-;_-@_-"/>
  </numFmts>
  <fonts count="6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2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8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b/>
      <sz val="12"/>
      <color indexed="8"/>
      <name val="標楷體"/>
      <family val="4"/>
    </font>
    <font>
      <b/>
      <sz val="11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sz val="11"/>
      <color theme="1"/>
      <name val="新細明體"/>
      <family val="1"/>
    </font>
    <font>
      <b/>
      <sz val="12"/>
      <color theme="1"/>
      <name val="標楷體"/>
      <family val="4"/>
    </font>
    <font>
      <b/>
      <sz val="11"/>
      <color theme="1"/>
      <name val="標楷體"/>
      <family val="4"/>
    </font>
    <font>
      <sz val="12"/>
      <color rgb="FF000000"/>
      <name val="標楷體"/>
      <family val="4"/>
    </font>
    <font>
      <b/>
      <sz val="12"/>
      <color rgb="FF000000"/>
      <name val="標楷體"/>
      <family val="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1" fontId="3" fillId="0" borderId="0" xfId="0" applyNumberFormat="1" applyFont="1" applyBorder="1" applyAlignment="1">
      <alignment horizontal="right" vertical="center"/>
    </xf>
    <xf numFmtId="11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41" fontId="59" fillId="0" borderId="11" xfId="0" applyNumberFormat="1" applyFont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2" xfId="0" applyFont="1" applyBorder="1" applyAlignment="1">
      <alignment/>
    </xf>
    <xf numFmtId="41" fontId="59" fillId="0" borderId="13" xfId="0" applyNumberFormat="1" applyFont="1" applyBorder="1" applyAlignment="1">
      <alignment/>
    </xf>
    <xf numFmtId="41" fontId="59" fillId="0" borderId="14" xfId="0" applyNumberFormat="1" applyFont="1" applyBorder="1" applyAlignment="1">
      <alignment/>
    </xf>
    <xf numFmtId="41" fontId="59" fillId="0" borderId="12" xfId="0" applyNumberFormat="1" applyFont="1" applyBorder="1" applyAlignment="1">
      <alignment/>
    </xf>
    <xf numFmtId="11" fontId="59" fillId="0" borderId="0" xfId="0" applyNumberFormat="1" applyFont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44" fontId="59" fillId="0" borderId="0" xfId="35" applyNumberFormat="1" applyFont="1" applyBorder="1" applyAlignment="1">
      <alignment vertical="center"/>
    </xf>
    <xf numFmtId="0" fontId="59" fillId="0" borderId="0" xfId="0" applyFont="1" applyAlignment="1">
      <alignment/>
    </xf>
    <xf numFmtId="11" fontId="59" fillId="0" borderId="0" xfId="0" applyNumberFormat="1" applyFont="1" applyBorder="1" applyAlignment="1">
      <alignment horizontal="right" vertic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11" fillId="0" borderId="0" xfId="0" applyFont="1" applyAlignment="1">
      <alignment/>
    </xf>
    <xf numFmtId="41" fontId="63" fillId="0" borderId="11" xfId="0" applyNumberFormat="1" applyFont="1" applyBorder="1" applyAlignment="1">
      <alignment/>
    </xf>
    <xf numFmtId="0" fontId="62" fillId="0" borderId="0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82" fontId="59" fillId="0" borderId="18" xfId="0" applyNumberFormat="1" applyFont="1" applyBorder="1" applyAlignment="1">
      <alignment horizontal="center"/>
    </xf>
    <xf numFmtId="41" fontId="65" fillId="0" borderId="18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182" fontId="2" fillId="0" borderId="18" xfId="0" applyNumberFormat="1" applyFont="1" applyBorder="1" applyAlignment="1">
      <alignment horizontal="center" vertical="center" wrapText="1"/>
    </xf>
    <xf numFmtId="182" fontId="65" fillId="0" borderId="18" xfId="0" applyNumberFormat="1" applyFont="1" applyBorder="1" applyAlignment="1">
      <alignment horizontal="center" vertical="center" wrapText="1"/>
    </xf>
    <xf numFmtId="41" fontId="59" fillId="0" borderId="11" xfId="0" applyNumberFormat="1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9" fontId="12" fillId="0" borderId="22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/>
    </xf>
    <xf numFmtId="41" fontId="66" fillId="0" borderId="24" xfId="0" applyNumberFormat="1" applyFont="1" applyBorder="1" applyAlignment="1">
      <alignment/>
    </xf>
    <xf numFmtId="41" fontId="66" fillId="0" borderId="0" xfId="0" applyNumberFormat="1" applyFont="1" applyBorder="1" applyAlignment="1">
      <alignment/>
    </xf>
    <xf numFmtId="182" fontId="66" fillId="0" borderId="0" xfId="0" applyNumberFormat="1" applyFont="1" applyBorder="1" applyAlignment="1">
      <alignment/>
    </xf>
    <xf numFmtId="41" fontId="66" fillId="0" borderId="0" xfId="0" applyNumberFormat="1" applyFont="1" applyBorder="1" applyAlignment="1">
      <alignment horizontal="right"/>
    </xf>
    <xf numFmtId="182" fontId="66" fillId="0" borderId="0" xfId="0" applyNumberFormat="1" applyFont="1" applyBorder="1" applyAlignment="1">
      <alignment horizontal="right"/>
    </xf>
    <xf numFmtId="41" fontId="67" fillId="0" borderId="24" xfId="0" applyNumberFormat="1" applyFont="1" applyBorder="1" applyAlignment="1">
      <alignment horizontal="right"/>
    </xf>
    <xf numFmtId="41" fontId="67" fillId="0" borderId="0" xfId="0" applyNumberFormat="1" applyFont="1" applyBorder="1" applyAlignment="1">
      <alignment horizontal="right"/>
    </xf>
    <xf numFmtId="182" fontId="67" fillId="0" borderId="0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182" fontId="16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67" fillId="0" borderId="14" xfId="0" applyNumberFormat="1" applyFont="1" applyBorder="1" applyAlignment="1">
      <alignment horizontal="right"/>
    </xf>
    <xf numFmtId="41" fontId="67" fillId="0" borderId="12" xfId="0" applyNumberFormat="1" applyFont="1" applyBorder="1" applyAlignment="1">
      <alignment horizontal="right"/>
    </xf>
    <xf numFmtId="182" fontId="67" fillId="0" borderId="12" xfId="0" applyNumberFormat="1" applyFont="1" applyBorder="1" applyAlignment="1">
      <alignment horizontal="right"/>
    </xf>
    <xf numFmtId="182" fontId="5" fillId="0" borderId="12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82" fontId="66" fillId="33" borderId="0" xfId="0" applyNumberFormat="1" applyFont="1" applyFill="1" applyBorder="1" applyAlignment="1">
      <alignment horizontal="right"/>
    </xf>
    <xf numFmtId="182" fontId="67" fillId="33" borderId="0" xfId="0" applyNumberFormat="1" applyFont="1" applyFill="1" applyBorder="1" applyAlignment="1">
      <alignment horizontal="right"/>
    </xf>
    <xf numFmtId="41" fontId="66" fillId="0" borderId="0" xfId="0" applyNumberFormat="1" applyFont="1" applyFill="1" applyBorder="1" applyAlignment="1">
      <alignment horizontal="right"/>
    </xf>
    <xf numFmtId="182" fontId="66" fillId="0" borderId="0" xfId="0" applyNumberFormat="1" applyFont="1" applyFill="1" applyBorder="1" applyAlignment="1">
      <alignment horizontal="right"/>
    </xf>
    <xf numFmtId="182" fontId="6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1" fontId="3" fillId="0" borderId="0" xfId="0" applyNumberFormat="1" applyFont="1" applyFill="1" applyBorder="1" applyAlignment="1">
      <alignment horizontal="right" vertical="center"/>
    </xf>
    <xf numFmtId="0" fontId="58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_11120101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93</xdr:row>
      <xdr:rowOff>0</xdr:rowOff>
    </xdr:from>
    <xdr:to>
      <xdr:col>7</xdr:col>
      <xdr:colOff>285750</xdr:colOff>
      <xdr:row>94</xdr:row>
      <xdr:rowOff>95250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9782175" y="196881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6</xdr:col>
      <xdr:colOff>0</xdr:colOff>
      <xdr:row>93</xdr:row>
      <xdr:rowOff>0</xdr:rowOff>
    </xdr:from>
    <xdr:to>
      <xdr:col>6</xdr:col>
      <xdr:colOff>285750</xdr:colOff>
      <xdr:row>94</xdr:row>
      <xdr:rowOff>95250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8505825" y="196881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285750</xdr:colOff>
      <xdr:row>93</xdr:row>
      <xdr:rowOff>95250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8505825" y="1948815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6</xdr:col>
      <xdr:colOff>0</xdr:colOff>
      <xdr:row>91</xdr:row>
      <xdr:rowOff>0</xdr:rowOff>
    </xdr:from>
    <xdr:to>
      <xdr:col>6</xdr:col>
      <xdr:colOff>285750</xdr:colOff>
      <xdr:row>92</xdr:row>
      <xdr:rowOff>95250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8505825" y="19288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7</xdr:col>
      <xdr:colOff>0</xdr:colOff>
      <xdr:row>92</xdr:row>
      <xdr:rowOff>0</xdr:rowOff>
    </xdr:from>
    <xdr:to>
      <xdr:col>7</xdr:col>
      <xdr:colOff>285750</xdr:colOff>
      <xdr:row>93</xdr:row>
      <xdr:rowOff>95250</xdr:rowOff>
    </xdr:to>
    <xdr:sp>
      <xdr:nvSpPr>
        <xdr:cNvPr id="5" name="文字方塊 5"/>
        <xdr:cNvSpPr txBox="1">
          <a:spLocks noChangeArrowheads="1"/>
        </xdr:cNvSpPr>
      </xdr:nvSpPr>
      <xdr:spPr>
        <a:xfrm>
          <a:off x="9782175" y="1948815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285750</xdr:colOff>
      <xdr:row>92</xdr:row>
      <xdr:rowOff>95250</xdr:rowOff>
    </xdr:to>
    <xdr:sp>
      <xdr:nvSpPr>
        <xdr:cNvPr id="6" name="文字方塊 6"/>
        <xdr:cNvSpPr txBox="1">
          <a:spLocks noChangeArrowheads="1"/>
        </xdr:cNvSpPr>
      </xdr:nvSpPr>
      <xdr:spPr>
        <a:xfrm>
          <a:off x="9782175" y="192881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285750</xdr:colOff>
      <xdr:row>7</xdr:row>
      <xdr:rowOff>85725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8505825" y="16859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285750</xdr:colOff>
      <xdr:row>7</xdr:row>
      <xdr:rowOff>85725</xdr:rowOff>
    </xdr:to>
    <xdr:sp>
      <xdr:nvSpPr>
        <xdr:cNvPr id="8" name="文字方塊 8"/>
        <xdr:cNvSpPr txBox="1">
          <a:spLocks noChangeArrowheads="1"/>
        </xdr:cNvSpPr>
      </xdr:nvSpPr>
      <xdr:spPr>
        <a:xfrm>
          <a:off x="9782175" y="16859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10</xdr:col>
      <xdr:colOff>285750</xdr:colOff>
      <xdr:row>64</xdr:row>
      <xdr:rowOff>95250</xdr:rowOff>
    </xdr:to>
    <xdr:sp>
      <xdr:nvSpPr>
        <xdr:cNvPr id="9" name="文字方塊 9"/>
        <xdr:cNvSpPr txBox="1">
          <a:spLocks noChangeArrowheads="1"/>
        </xdr:cNvSpPr>
      </xdr:nvSpPr>
      <xdr:spPr>
        <a:xfrm>
          <a:off x="13325475" y="136874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10</xdr:col>
      <xdr:colOff>0</xdr:colOff>
      <xdr:row>61</xdr:row>
      <xdr:rowOff>0</xdr:rowOff>
    </xdr:from>
    <xdr:to>
      <xdr:col>10</xdr:col>
      <xdr:colOff>285750</xdr:colOff>
      <xdr:row>62</xdr:row>
      <xdr:rowOff>95250</xdr:rowOff>
    </xdr:to>
    <xdr:sp>
      <xdr:nvSpPr>
        <xdr:cNvPr id="10" name="文字方塊 10"/>
        <xdr:cNvSpPr txBox="1">
          <a:spLocks noChangeArrowheads="1"/>
        </xdr:cNvSpPr>
      </xdr:nvSpPr>
      <xdr:spPr>
        <a:xfrm>
          <a:off x="13325475" y="1328737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285750</xdr:colOff>
      <xdr:row>56</xdr:row>
      <xdr:rowOff>95250</xdr:rowOff>
    </xdr:to>
    <xdr:sp>
      <xdr:nvSpPr>
        <xdr:cNvPr id="11" name="文字方塊 11"/>
        <xdr:cNvSpPr txBox="1">
          <a:spLocks noChangeArrowheads="1"/>
        </xdr:cNvSpPr>
      </xdr:nvSpPr>
      <xdr:spPr>
        <a:xfrm>
          <a:off x="13325475" y="120872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285750</xdr:colOff>
      <xdr:row>7</xdr:row>
      <xdr:rowOff>85725</xdr:rowOff>
    </xdr:to>
    <xdr:sp>
      <xdr:nvSpPr>
        <xdr:cNvPr id="12" name="文字方塊 12"/>
        <xdr:cNvSpPr txBox="1">
          <a:spLocks noChangeArrowheads="1"/>
        </xdr:cNvSpPr>
      </xdr:nvSpPr>
      <xdr:spPr>
        <a:xfrm>
          <a:off x="13325475" y="16859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zoomScale="77" zoomScaleNormal="77" zoomScalePageLayoutView="0" workbookViewId="0" topLeftCell="A1">
      <pane xSplit="21231" topLeftCell="P1" activePane="topLeft" state="split"/>
      <selection pane="topLeft" activeCell="A1" sqref="A1"/>
      <selection pane="topRight" activeCell="P103" sqref="P103"/>
    </sheetView>
  </sheetViews>
  <sheetFormatPr defaultColWidth="9.00390625" defaultRowHeight="16.5"/>
  <cols>
    <col min="1" max="1" width="11.125" style="7" customWidth="1"/>
    <col min="2" max="2" width="58.25390625" style="7" customWidth="1"/>
    <col min="3" max="3" width="10.125" style="7" bestFit="1" customWidth="1"/>
    <col min="4" max="4" width="7.75390625" style="7" bestFit="1" customWidth="1"/>
    <col min="5" max="5" width="13.875" style="7" bestFit="1" customWidth="1"/>
    <col min="6" max="6" width="10.50390625" style="7" bestFit="1" customWidth="1"/>
    <col min="7" max="7" width="16.75390625" style="7" bestFit="1" customWidth="1"/>
    <col min="8" max="10" width="15.50390625" style="7" bestFit="1" customWidth="1"/>
    <col min="11" max="11" width="23.75390625" style="7" bestFit="1" customWidth="1"/>
    <col min="12" max="16384" width="9.00390625" style="2" customWidth="1"/>
  </cols>
  <sheetData>
    <row r="1" spans="1:11" s="3" customFormat="1" ht="16.5">
      <c r="A1" s="50" t="s">
        <v>122</v>
      </c>
      <c r="B1" s="51"/>
      <c r="C1" s="52"/>
      <c r="D1" s="53"/>
      <c r="E1" s="53"/>
      <c r="F1" s="53"/>
      <c r="G1" s="53"/>
      <c r="H1" s="54" t="s">
        <v>123</v>
      </c>
      <c r="I1" s="55"/>
      <c r="J1" s="54" t="s">
        <v>124</v>
      </c>
      <c r="K1" s="56"/>
    </row>
    <row r="2" spans="1:11" s="3" customFormat="1" ht="16.5">
      <c r="A2" s="50" t="s">
        <v>125</v>
      </c>
      <c r="B2" s="57" t="s">
        <v>126</v>
      </c>
      <c r="C2" s="58"/>
      <c r="D2" s="53"/>
      <c r="E2" s="53"/>
      <c r="F2" s="53"/>
      <c r="G2" s="53"/>
      <c r="H2" s="54" t="s">
        <v>127</v>
      </c>
      <c r="I2" s="55"/>
      <c r="J2" s="59" t="s">
        <v>128</v>
      </c>
      <c r="K2" s="56"/>
    </row>
    <row r="3" spans="1:11" ht="34.5" customHeight="1">
      <c r="A3" s="94" t="s">
        <v>129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5.75" customHeight="1">
      <c r="A4" s="8"/>
      <c r="B4" s="8"/>
      <c r="C4" s="8"/>
      <c r="D4" s="8"/>
      <c r="E4" s="92" t="s">
        <v>68</v>
      </c>
      <c r="F4" s="92"/>
      <c r="G4" s="92"/>
      <c r="I4" s="91" t="s">
        <v>16</v>
      </c>
      <c r="J4" s="91"/>
      <c r="K4" s="91"/>
    </row>
    <row r="5" spans="1:11" ht="21.75" customHeight="1">
      <c r="A5" s="84" t="s">
        <v>8</v>
      </c>
      <c r="B5" s="85"/>
      <c r="C5" s="88" t="s">
        <v>2</v>
      </c>
      <c r="D5" s="89"/>
      <c r="E5" s="89"/>
      <c r="F5" s="90"/>
      <c r="G5" s="89" t="s">
        <v>3</v>
      </c>
      <c r="H5" s="89"/>
      <c r="I5" s="89"/>
      <c r="J5" s="90"/>
      <c r="K5" s="88" t="s">
        <v>5</v>
      </c>
    </row>
    <row r="6" spans="1:11" ht="27.75" customHeight="1">
      <c r="A6" s="86"/>
      <c r="B6" s="87"/>
      <c r="C6" s="9" t="s">
        <v>6</v>
      </c>
      <c r="D6" s="9" t="s">
        <v>0</v>
      </c>
      <c r="E6" s="9" t="s">
        <v>1</v>
      </c>
      <c r="F6" s="9" t="s">
        <v>4</v>
      </c>
      <c r="G6" s="9" t="s">
        <v>6</v>
      </c>
      <c r="H6" s="9" t="s">
        <v>0</v>
      </c>
      <c r="I6" s="9" t="s">
        <v>1</v>
      </c>
      <c r="J6" s="9" t="s">
        <v>4</v>
      </c>
      <c r="K6" s="93"/>
    </row>
    <row r="7" spans="1:11" s="28" customFormat="1" ht="16.5">
      <c r="A7" s="60" t="s">
        <v>98</v>
      </c>
      <c r="B7" s="27"/>
      <c r="C7" s="61">
        <f aca="true" t="shared" si="0" ref="C7:K7">C8+C13+C24+C33+C36+C56+C67+C72+C75+C87+C92+C95+C100</f>
        <v>1118</v>
      </c>
      <c r="D7" s="62">
        <f t="shared" si="0"/>
        <v>308</v>
      </c>
      <c r="E7" s="62">
        <f t="shared" si="0"/>
        <v>102</v>
      </c>
      <c r="F7" s="62">
        <f t="shared" si="0"/>
        <v>708</v>
      </c>
      <c r="G7" s="63">
        <f t="shared" si="0"/>
        <v>113.15747999999998</v>
      </c>
      <c r="H7" s="63">
        <f t="shared" si="0"/>
        <v>25.609052400000003</v>
      </c>
      <c r="I7" s="63">
        <f t="shared" si="0"/>
        <v>13.441607</v>
      </c>
      <c r="J7" s="63">
        <f t="shared" si="0"/>
        <v>74.1068206</v>
      </c>
      <c r="K7" s="62">
        <f t="shared" si="0"/>
        <v>2382205886</v>
      </c>
    </row>
    <row r="8" spans="1:11" s="28" customFormat="1" ht="15.75" customHeight="1">
      <c r="A8" s="27" t="s">
        <v>19</v>
      </c>
      <c r="B8" s="29"/>
      <c r="C8" s="64">
        <f>C9</f>
        <v>62</v>
      </c>
      <c r="D8" s="64">
        <f>D9</f>
        <v>28</v>
      </c>
      <c r="E8" s="64">
        <f aca="true" t="shared" si="1" ref="E8:K8">E9</f>
        <v>15</v>
      </c>
      <c r="F8" s="64">
        <f t="shared" si="1"/>
        <v>19</v>
      </c>
      <c r="G8" s="65">
        <f t="shared" si="1"/>
        <v>5.914473</v>
      </c>
      <c r="H8" s="65">
        <f t="shared" si="1"/>
        <v>2.1319494</v>
      </c>
      <c r="I8" s="65">
        <f t="shared" si="1"/>
        <v>2.723364</v>
      </c>
      <c r="J8" s="65">
        <f t="shared" si="1"/>
        <v>1.0591596</v>
      </c>
      <c r="K8" s="64">
        <f t="shared" si="1"/>
        <v>53797247</v>
      </c>
    </row>
    <row r="9" spans="1:11" s="28" customFormat="1" ht="15.75" customHeight="1">
      <c r="A9" s="27"/>
      <c r="B9" s="29" t="s">
        <v>70</v>
      </c>
      <c r="C9" s="64">
        <f>SUM(C10:C12)</f>
        <v>62</v>
      </c>
      <c r="D9" s="64">
        <f>SUM(D10:D12)</f>
        <v>28</v>
      </c>
      <c r="E9" s="64">
        <f aca="true" t="shared" si="2" ref="E9:K9">SUM(E10:E12)</f>
        <v>15</v>
      </c>
      <c r="F9" s="64">
        <f t="shared" si="2"/>
        <v>19</v>
      </c>
      <c r="G9" s="65">
        <f t="shared" si="2"/>
        <v>5.914473</v>
      </c>
      <c r="H9" s="65">
        <f t="shared" si="2"/>
        <v>2.1319494</v>
      </c>
      <c r="I9" s="65">
        <f t="shared" si="2"/>
        <v>2.723364</v>
      </c>
      <c r="J9" s="65">
        <f t="shared" si="2"/>
        <v>1.0591596</v>
      </c>
      <c r="K9" s="64">
        <f t="shared" si="2"/>
        <v>53797247</v>
      </c>
    </row>
    <row r="10" spans="1:11" ht="30.75">
      <c r="A10" s="10"/>
      <c r="B10" s="49" t="s">
        <v>118</v>
      </c>
      <c r="C10" s="66">
        <v>56</v>
      </c>
      <c r="D10" s="67">
        <v>26</v>
      </c>
      <c r="E10" s="67">
        <v>11</v>
      </c>
      <c r="F10" s="67">
        <v>19</v>
      </c>
      <c r="G10" s="68">
        <v>3.661461</v>
      </c>
      <c r="H10" s="68">
        <v>2.1290974</v>
      </c>
      <c r="I10" s="68">
        <v>0.473204</v>
      </c>
      <c r="J10" s="68">
        <v>1.0591596</v>
      </c>
      <c r="K10" s="67">
        <v>53487615</v>
      </c>
    </row>
    <row r="11" spans="1:11" ht="15.75" customHeight="1">
      <c r="A11" s="10"/>
      <c r="B11" s="11" t="s">
        <v>21</v>
      </c>
      <c r="C11" s="66">
        <v>5</v>
      </c>
      <c r="D11" s="67">
        <v>2</v>
      </c>
      <c r="E11" s="67">
        <v>3</v>
      </c>
      <c r="F11" s="67">
        <v>0</v>
      </c>
      <c r="G11" s="68">
        <v>0.046626</v>
      </c>
      <c r="H11" s="68">
        <v>0.002852</v>
      </c>
      <c r="I11" s="68">
        <v>0.043774</v>
      </c>
      <c r="J11" s="68">
        <v>0</v>
      </c>
      <c r="K11" s="67">
        <v>309632</v>
      </c>
    </row>
    <row r="12" spans="1:11" ht="15.75" customHeight="1">
      <c r="A12" s="10"/>
      <c r="B12" s="11" t="s">
        <v>22</v>
      </c>
      <c r="C12" s="66">
        <v>1</v>
      </c>
      <c r="D12" s="67">
        <v>0</v>
      </c>
      <c r="E12" s="67">
        <v>1</v>
      </c>
      <c r="F12" s="67">
        <v>0</v>
      </c>
      <c r="G12" s="68">
        <v>2.206386</v>
      </c>
      <c r="H12" s="68" t="s">
        <v>50</v>
      </c>
      <c r="I12" s="68">
        <v>2.206386</v>
      </c>
      <c r="J12" s="68">
        <v>0</v>
      </c>
      <c r="K12" s="67">
        <v>0</v>
      </c>
    </row>
    <row r="13" spans="1:11" s="28" customFormat="1" ht="15.75" customHeight="1">
      <c r="A13" s="27" t="s">
        <v>52</v>
      </c>
      <c r="B13" s="29"/>
      <c r="C13" s="64">
        <f aca="true" t="shared" si="3" ref="C13:J13">C14+C22</f>
        <v>44</v>
      </c>
      <c r="D13" s="64">
        <f t="shared" si="3"/>
        <v>11</v>
      </c>
      <c r="E13" s="64">
        <f t="shared" si="3"/>
        <v>2</v>
      </c>
      <c r="F13" s="64">
        <f t="shared" si="3"/>
        <v>31</v>
      </c>
      <c r="G13" s="65">
        <f t="shared" si="3"/>
        <v>1.5868229999999999</v>
      </c>
      <c r="H13" s="65">
        <f t="shared" si="3"/>
        <v>0.23686000000000001</v>
      </c>
      <c r="I13" s="65">
        <f t="shared" si="3"/>
        <v>0.014847</v>
      </c>
      <c r="J13" s="65">
        <f t="shared" si="3"/>
        <v>1.335116</v>
      </c>
      <c r="K13" s="64">
        <f>K14+K22</f>
        <v>57999362</v>
      </c>
    </row>
    <row r="14" spans="1:11" s="28" customFormat="1" ht="15.75" customHeight="1">
      <c r="A14" s="27"/>
      <c r="B14" s="29" t="s">
        <v>20</v>
      </c>
      <c r="C14" s="64">
        <f>SUM(C15:C21)</f>
        <v>40</v>
      </c>
      <c r="D14" s="64">
        <f aca="true" t="shared" si="4" ref="D14:J14">SUM(D15:D21)</f>
        <v>11</v>
      </c>
      <c r="E14" s="64">
        <f t="shared" si="4"/>
        <v>0</v>
      </c>
      <c r="F14" s="64">
        <f t="shared" si="4"/>
        <v>29</v>
      </c>
      <c r="G14" s="65">
        <f t="shared" si="4"/>
        <v>1.571562</v>
      </c>
      <c r="H14" s="65">
        <f t="shared" si="4"/>
        <v>0.23686000000000001</v>
      </c>
      <c r="I14" s="65">
        <f t="shared" si="4"/>
        <v>0</v>
      </c>
      <c r="J14" s="65">
        <f t="shared" si="4"/>
        <v>1.334702</v>
      </c>
      <c r="K14" s="64">
        <f>SUM(K15:K21)</f>
        <v>53948847</v>
      </c>
    </row>
    <row r="15" spans="1:11" ht="15.75" customHeight="1">
      <c r="A15" s="10"/>
      <c r="B15" s="11" t="s">
        <v>69</v>
      </c>
      <c r="C15" s="66">
        <v>1</v>
      </c>
      <c r="D15" s="67">
        <v>0</v>
      </c>
      <c r="E15" s="67">
        <v>0</v>
      </c>
      <c r="F15" s="67">
        <v>1</v>
      </c>
      <c r="G15" s="68">
        <v>0.0662</v>
      </c>
      <c r="H15" s="68">
        <v>0</v>
      </c>
      <c r="I15" s="68">
        <v>0</v>
      </c>
      <c r="J15" s="68">
        <v>0.0662</v>
      </c>
      <c r="K15" s="67">
        <v>4435400</v>
      </c>
    </row>
    <row r="16" spans="1:11" ht="15.75" customHeight="1">
      <c r="A16" s="10"/>
      <c r="B16" s="11" t="s">
        <v>71</v>
      </c>
      <c r="C16" s="66">
        <v>8</v>
      </c>
      <c r="D16" s="67">
        <v>0</v>
      </c>
      <c r="E16" s="67">
        <v>0</v>
      </c>
      <c r="F16" s="67">
        <v>8</v>
      </c>
      <c r="G16" s="68">
        <v>0.688669</v>
      </c>
      <c r="H16" s="68">
        <v>0</v>
      </c>
      <c r="I16" s="68">
        <v>0</v>
      </c>
      <c r="J16" s="68">
        <v>0.688669</v>
      </c>
      <c r="K16" s="67">
        <v>32068310</v>
      </c>
    </row>
    <row r="17" spans="1:11" ht="15.75" customHeight="1">
      <c r="A17" s="10"/>
      <c r="B17" s="11" t="s">
        <v>72</v>
      </c>
      <c r="C17" s="66">
        <v>1</v>
      </c>
      <c r="D17" s="67">
        <v>1</v>
      </c>
      <c r="E17" s="67">
        <v>0</v>
      </c>
      <c r="F17" s="67">
        <v>0</v>
      </c>
      <c r="G17" s="68">
        <v>0.036627</v>
      </c>
      <c r="H17" s="68">
        <v>0.036627</v>
      </c>
      <c r="I17" s="68">
        <v>0</v>
      </c>
      <c r="J17" s="68">
        <v>0</v>
      </c>
      <c r="K17" s="67">
        <v>1025560</v>
      </c>
    </row>
    <row r="18" spans="1:11" ht="16.5">
      <c r="A18" s="10"/>
      <c r="B18" s="11" t="s">
        <v>73</v>
      </c>
      <c r="C18" s="66">
        <v>5</v>
      </c>
      <c r="D18" s="67">
        <v>3</v>
      </c>
      <c r="E18" s="67">
        <v>0</v>
      </c>
      <c r="F18" s="67">
        <v>2</v>
      </c>
      <c r="G18" s="68">
        <v>0.0678</v>
      </c>
      <c r="H18" s="68">
        <v>0.018855</v>
      </c>
      <c r="I18" s="68">
        <v>0</v>
      </c>
      <c r="J18" s="68">
        <v>0.048945</v>
      </c>
      <c r="K18" s="67">
        <v>3794940</v>
      </c>
    </row>
    <row r="19" spans="1:11" ht="30.75">
      <c r="A19" s="10"/>
      <c r="B19" s="49" t="s">
        <v>119</v>
      </c>
      <c r="C19" s="66">
        <v>17</v>
      </c>
      <c r="D19" s="67">
        <v>2</v>
      </c>
      <c r="E19" s="67">
        <v>0</v>
      </c>
      <c r="F19" s="67">
        <v>15</v>
      </c>
      <c r="G19" s="68">
        <v>0.5141</v>
      </c>
      <c r="H19" s="68">
        <v>0.117675</v>
      </c>
      <c r="I19" s="68">
        <v>0</v>
      </c>
      <c r="J19" s="68">
        <v>0.396425</v>
      </c>
      <c r="K19" s="67">
        <v>8607308</v>
      </c>
    </row>
    <row r="20" spans="1:11" ht="15.75" customHeight="1">
      <c r="A20" s="10"/>
      <c r="B20" s="11" t="s">
        <v>74</v>
      </c>
      <c r="C20" s="66">
        <v>1</v>
      </c>
      <c r="D20" s="67">
        <v>1</v>
      </c>
      <c r="E20" s="67">
        <v>0</v>
      </c>
      <c r="F20" s="67">
        <v>0</v>
      </c>
      <c r="G20" s="68">
        <v>2.8E-05</v>
      </c>
      <c r="H20" s="68">
        <v>2.8E-05</v>
      </c>
      <c r="I20" s="68">
        <v>0</v>
      </c>
      <c r="J20" s="68">
        <v>0</v>
      </c>
      <c r="K20" s="67">
        <v>1900</v>
      </c>
    </row>
    <row r="21" spans="1:11" ht="15.75" customHeight="1">
      <c r="A21" s="10"/>
      <c r="B21" s="11" t="s">
        <v>75</v>
      </c>
      <c r="C21" s="66">
        <v>7</v>
      </c>
      <c r="D21" s="67">
        <v>4</v>
      </c>
      <c r="E21" s="67">
        <v>0</v>
      </c>
      <c r="F21" s="67">
        <v>3</v>
      </c>
      <c r="G21" s="68">
        <v>0.198138</v>
      </c>
      <c r="H21" s="68">
        <v>0.063675</v>
      </c>
      <c r="I21" s="68">
        <v>0</v>
      </c>
      <c r="J21" s="68">
        <v>0.134463</v>
      </c>
      <c r="K21" s="67">
        <v>4015429</v>
      </c>
    </row>
    <row r="22" spans="1:11" s="28" customFormat="1" ht="15.75" customHeight="1">
      <c r="A22" s="27"/>
      <c r="B22" s="29" t="s">
        <v>42</v>
      </c>
      <c r="C22" s="64">
        <f aca="true" t="shared" si="5" ref="C22:J22">SUM(C23)</f>
        <v>4</v>
      </c>
      <c r="D22" s="64">
        <f t="shared" si="5"/>
        <v>0</v>
      </c>
      <c r="E22" s="64">
        <f t="shared" si="5"/>
        <v>2</v>
      </c>
      <c r="F22" s="64">
        <f t="shared" si="5"/>
        <v>2</v>
      </c>
      <c r="G22" s="65">
        <f t="shared" si="5"/>
        <v>0.015261</v>
      </c>
      <c r="H22" s="65">
        <f t="shared" si="5"/>
        <v>0</v>
      </c>
      <c r="I22" s="65">
        <f t="shared" si="5"/>
        <v>0.014847</v>
      </c>
      <c r="J22" s="65">
        <f t="shared" si="5"/>
        <v>0.000414</v>
      </c>
      <c r="K22" s="64">
        <f>SUM(K23)</f>
        <v>4050515</v>
      </c>
    </row>
    <row r="23" spans="1:11" ht="15.75" customHeight="1">
      <c r="A23" s="10"/>
      <c r="B23" s="11" t="s">
        <v>76</v>
      </c>
      <c r="C23" s="66">
        <v>4</v>
      </c>
      <c r="D23" s="67">
        <v>0</v>
      </c>
      <c r="E23" s="67">
        <v>2</v>
      </c>
      <c r="F23" s="67">
        <v>2</v>
      </c>
      <c r="G23" s="68">
        <v>0.015261</v>
      </c>
      <c r="H23" s="68">
        <v>0</v>
      </c>
      <c r="I23" s="68">
        <v>0.014847</v>
      </c>
      <c r="J23" s="68">
        <v>0.000414</v>
      </c>
      <c r="K23" s="67">
        <v>4050515</v>
      </c>
    </row>
    <row r="24" spans="1:11" s="28" customFormat="1" ht="15.75" customHeight="1">
      <c r="A24" s="27" t="s">
        <v>23</v>
      </c>
      <c r="B24" s="29"/>
      <c r="C24" s="64">
        <f aca="true" t="shared" si="6" ref="C24:J24">C25+C27+C30</f>
        <v>165</v>
      </c>
      <c r="D24" s="64">
        <f t="shared" si="6"/>
        <v>16</v>
      </c>
      <c r="E24" s="64">
        <f t="shared" si="6"/>
        <v>0</v>
      </c>
      <c r="F24" s="64">
        <f t="shared" si="6"/>
        <v>149</v>
      </c>
      <c r="G24" s="65">
        <f t="shared" si="6"/>
        <v>14.190232</v>
      </c>
      <c r="H24" s="65">
        <f t="shared" si="6"/>
        <v>0.48207600000000006</v>
      </c>
      <c r="I24" s="65">
        <f t="shared" si="6"/>
        <v>0</v>
      </c>
      <c r="J24" s="65">
        <f t="shared" si="6"/>
        <v>13.708156</v>
      </c>
      <c r="K24" s="64">
        <f>K25+K27+K30</f>
        <v>1166052700</v>
      </c>
    </row>
    <row r="25" spans="1:11" s="28" customFormat="1" ht="15.75" customHeight="1">
      <c r="A25" s="27"/>
      <c r="B25" s="29" t="s">
        <v>82</v>
      </c>
      <c r="C25" s="69">
        <f>SUM(C26)</f>
        <v>31</v>
      </c>
      <c r="D25" s="69">
        <f aca="true" t="shared" si="7" ref="D25:J25">SUM(D26)</f>
        <v>4</v>
      </c>
      <c r="E25" s="69">
        <f t="shared" si="7"/>
        <v>0</v>
      </c>
      <c r="F25" s="69">
        <f t="shared" si="7"/>
        <v>27</v>
      </c>
      <c r="G25" s="70">
        <f t="shared" si="7"/>
        <v>2.76075</v>
      </c>
      <c r="H25" s="70">
        <f t="shared" si="7"/>
        <v>0.197636</v>
      </c>
      <c r="I25" s="70">
        <f t="shared" si="7"/>
        <v>0</v>
      </c>
      <c r="J25" s="70">
        <f t="shared" si="7"/>
        <v>2.563114</v>
      </c>
      <c r="K25" s="69">
        <f>SUM(K26)</f>
        <v>61974000</v>
      </c>
    </row>
    <row r="26" spans="1:11" ht="15.75" customHeight="1">
      <c r="A26" s="10"/>
      <c r="B26" s="11" t="s">
        <v>81</v>
      </c>
      <c r="C26" s="67">
        <v>31</v>
      </c>
      <c r="D26" s="67">
        <v>4</v>
      </c>
      <c r="E26" s="67">
        <v>0</v>
      </c>
      <c r="F26" s="67">
        <v>27</v>
      </c>
      <c r="G26" s="68">
        <v>2.76075</v>
      </c>
      <c r="H26" s="68">
        <v>0.197636</v>
      </c>
      <c r="I26" s="68">
        <v>0</v>
      </c>
      <c r="J26" s="68">
        <v>2.563114</v>
      </c>
      <c r="K26" s="71">
        <v>61974000</v>
      </c>
    </row>
    <row r="27" spans="1:11" s="28" customFormat="1" ht="15.75" customHeight="1">
      <c r="A27" s="27"/>
      <c r="B27" s="29" t="s">
        <v>20</v>
      </c>
      <c r="C27" s="64">
        <f aca="true" t="shared" si="8" ref="C27:J27">SUM(C28:C29)</f>
        <v>35</v>
      </c>
      <c r="D27" s="64">
        <f t="shared" si="8"/>
        <v>0</v>
      </c>
      <c r="E27" s="64">
        <f t="shared" si="8"/>
        <v>0</v>
      </c>
      <c r="F27" s="64">
        <f t="shared" si="8"/>
        <v>35</v>
      </c>
      <c r="G27" s="65">
        <f t="shared" si="8"/>
        <v>4.07981</v>
      </c>
      <c r="H27" s="65">
        <f t="shared" si="8"/>
        <v>0</v>
      </c>
      <c r="I27" s="65">
        <f t="shared" si="8"/>
        <v>0</v>
      </c>
      <c r="J27" s="65">
        <f t="shared" si="8"/>
        <v>4.07981</v>
      </c>
      <c r="K27" s="64">
        <f>SUM(K28:K29)</f>
        <v>102078700</v>
      </c>
    </row>
    <row r="28" spans="1:11" ht="15.75" customHeight="1">
      <c r="A28" s="10"/>
      <c r="B28" s="11" t="s">
        <v>77</v>
      </c>
      <c r="C28" s="67">
        <v>32</v>
      </c>
      <c r="D28" s="67">
        <v>0</v>
      </c>
      <c r="E28" s="67">
        <v>0</v>
      </c>
      <c r="F28" s="67">
        <v>32</v>
      </c>
      <c r="G28" s="68">
        <v>3.88</v>
      </c>
      <c r="H28" s="68">
        <v>0</v>
      </c>
      <c r="I28" s="68">
        <v>0</v>
      </c>
      <c r="J28" s="68">
        <v>3.88</v>
      </c>
      <c r="K28" s="71">
        <v>90000000</v>
      </c>
    </row>
    <row r="29" spans="1:11" ht="15.75" customHeight="1">
      <c r="A29" s="10"/>
      <c r="B29" s="11" t="s">
        <v>78</v>
      </c>
      <c r="C29" s="67">
        <v>3</v>
      </c>
      <c r="D29" s="67">
        <v>0</v>
      </c>
      <c r="E29" s="67">
        <v>0</v>
      </c>
      <c r="F29" s="67">
        <v>3</v>
      </c>
      <c r="G29" s="68">
        <v>0.19981</v>
      </c>
      <c r="H29" s="68">
        <v>0</v>
      </c>
      <c r="I29" s="68">
        <v>0</v>
      </c>
      <c r="J29" s="68">
        <v>0.19981</v>
      </c>
      <c r="K29" s="71">
        <v>12078700</v>
      </c>
    </row>
    <row r="30" spans="1:11" s="28" customFormat="1" ht="16.5">
      <c r="A30" s="27"/>
      <c r="B30" s="29" t="s">
        <v>83</v>
      </c>
      <c r="C30" s="62">
        <f aca="true" t="shared" si="9" ref="C30:J30">SUM(C31:C32)</f>
        <v>99</v>
      </c>
      <c r="D30" s="62">
        <f t="shared" si="9"/>
        <v>12</v>
      </c>
      <c r="E30" s="62">
        <f t="shared" si="9"/>
        <v>0</v>
      </c>
      <c r="F30" s="62">
        <f t="shared" si="9"/>
        <v>87</v>
      </c>
      <c r="G30" s="63">
        <f t="shared" si="9"/>
        <v>7.349672</v>
      </c>
      <c r="H30" s="63">
        <f t="shared" si="9"/>
        <v>0.28444</v>
      </c>
      <c r="I30" s="63">
        <f t="shared" si="9"/>
        <v>0</v>
      </c>
      <c r="J30" s="63">
        <f t="shared" si="9"/>
        <v>7.065232</v>
      </c>
      <c r="K30" s="62">
        <f>SUM(K31:K32)</f>
        <v>1002000000</v>
      </c>
    </row>
    <row r="31" spans="1:11" ht="15.75" customHeight="1">
      <c r="A31" s="10"/>
      <c r="B31" s="11" t="s">
        <v>80</v>
      </c>
      <c r="C31" s="67">
        <v>78</v>
      </c>
      <c r="D31" s="67">
        <v>5</v>
      </c>
      <c r="E31" s="67">
        <v>0</v>
      </c>
      <c r="F31" s="67">
        <v>73</v>
      </c>
      <c r="G31" s="68">
        <v>5.291505</v>
      </c>
      <c r="H31" s="68">
        <v>0.030332</v>
      </c>
      <c r="I31" s="68">
        <v>0</v>
      </c>
      <c r="J31" s="68">
        <v>5.261173</v>
      </c>
      <c r="K31" s="71">
        <v>720000000</v>
      </c>
    </row>
    <row r="32" spans="1:11" ht="15.75" customHeight="1">
      <c r="A32" s="10"/>
      <c r="B32" s="11" t="s">
        <v>79</v>
      </c>
      <c r="C32" s="67">
        <v>21</v>
      </c>
      <c r="D32" s="67">
        <v>7</v>
      </c>
      <c r="E32" s="67">
        <v>0</v>
      </c>
      <c r="F32" s="67">
        <v>14</v>
      </c>
      <c r="G32" s="68">
        <v>2.058167</v>
      </c>
      <c r="H32" s="68">
        <v>0.254108</v>
      </c>
      <c r="I32" s="68">
        <v>0</v>
      </c>
      <c r="J32" s="68">
        <v>1.804059</v>
      </c>
      <c r="K32" s="71">
        <v>282000000</v>
      </c>
    </row>
    <row r="33" spans="1:11" s="28" customFormat="1" ht="15.75" customHeight="1">
      <c r="A33" s="30" t="s">
        <v>24</v>
      </c>
      <c r="B33" s="29"/>
      <c r="C33" s="64">
        <f aca="true" t="shared" si="10" ref="C33:J33">C34</f>
        <v>13</v>
      </c>
      <c r="D33" s="64">
        <f t="shared" si="10"/>
        <v>0</v>
      </c>
      <c r="E33" s="64">
        <f t="shared" si="10"/>
        <v>0</v>
      </c>
      <c r="F33" s="64">
        <f t="shared" si="10"/>
        <v>13</v>
      </c>
      <c r="G33" s="65">
        <f t="shared" si="10"/>
        <v>0.450149</v>
      </c>
      <c r="H33" s="65">
        <f t="shared" si="10"/>
        <v>0</v>
      </c>
      <c r="I33" s="65">
        <f t="shared" si="10"/>
        <v>0</v>
      </c>
      <c r="J33" s="65">
        <f t="shared" si="10"/>
        <v>0.450149</v>
      </c>
      <c r="K33" s="64">
        <f>K34</f>
        <v>5853287</v>
      </c>
    </row>
    <row r="34" spans="1:11" s="28" customFormat="1" ht="15.75" customHeight="1">
      <c r="A34" s="30"/>
      <c r="B34" s="29" t="s">
        <v>67</v>
      </c>
      <c r="C34" s="64">
        <f aca="true" t="shared" si="11" ref="C34:J34">SUM(C35)</f>
        <v>13</v>
      </c>
      <c r="D34" s="64">
        <f t="shared" si="11"/>
        <v>0</v>
      </c>
      <c r="E34" s="64">
        <f t="shared" si="11"/>
        <v>0</v>
      </c>
      <c r="F34" s="64">
        <f t="shared" si="11"/>
        <v>13</v>
      </c>
      <c r="G34" s="65">
        <f t="shared" si="11"/>
        <v>0.450149</v>
      </c>
      <c r="H34" s="65">
        <f t="shared" si="11"/>
        <v>0</v>
      </c>
      <c r="I34" s="65">
        <f t="shared" si="11"/>
        <v>0</v>
      </c>
      <c r="J34" s="65">
        <f t="shared" si="11"/>
        <v>0.450149</v>
      </c>
      <c r="K34" s="64">
        <f>SUM(K35)</f>
        <v>5853287</v>
      </c>
    </row>
    <row r="35" spans="1:11" ht="30.75">
      <c r="A35" s="12"/>
      <c r="B35" s="49" t="s">
        <v>120</v>
      </c>
      <c r="C35" s="66">
        <v>13</v>
      </c>
      <c r="D35" s="67">
        <v>0</v>
      </c>
      <c r="E35" s="67">
        <v>0</v>
      </c>
      <c r="F35" s="67">
        <v>13</v>
      </c>
      <c r="G35" s="68">
        <v>0.450149</v>
      </c>
      <c r="H35" s="68">
        <v>0</v>
      </c>
      <c r="I35" s="68">
        <v>0</v>
      </c>
      <c r="J35" s="68">
        <v>0.450149</v>
      </c>
      <c r="K35" s="67">
        <v>5853287</v>
      </c>
    </row>
    <row r="36" spans="1:11" s="28" customFormat="1" ht="15.75" customHeight="1">
      <c r="A36" s="27" t="s">
        <v>25</v>
      </c>
      <c r="B36" s="29"/>
      <c r="C36" s="64">
        <f aca="true" t="shared" si="12" ref="C36:K36">C37+C44+C52+C54</f>
        <v>474</v>
      </c>
      <c r="D36" s="64">
        <f t="shared" si="12"/>
        <v>203</v>
      </c>
      <c r="E36" s="64">
        <f t="shared" si="12"/>
        <v>0</v>
      </c>
      <c r="F36" s="64">
        <f t="shared" si="12"/>
        <v>271</v>
      </c>
      <c r="G36" s="65">
        <f t="shared" si="12"/>
        <v>61.897181999999994</v>
      </c>
      <c r="H36" s="65">
        <f t="shared" si="12"/>
        <v>20.217376</v>
      </c>
      <c r="I36" s="65">
        <f t="shared" si="12"/>
        <v>0</v>
      </c>
      <c r="J36" s="65">
        <f t="shared" si="12"/>
        <v>41.67980599999999</v>
      </c>
      <c r="K36" s="64">
        <f t="shared" si="12"/>
        <v>579283598</v>
      </c>
    </row>
    <row r="37" spans="1:11" s="28" customFormat="1" ht="15.75" customHeight="1">
      <c r="A37" s="27"/>
      <c r="B37" s="29" t="s">
        <v>26</v>
      </c>
      <c r="C37" s="64">
        <f aca="true" t="shared" si="13" ref="C37:K37">SUM(C38:C43)</f>
        <v>270</v>
      </c>
      <c r="D37" s="64">
        <f t="shared" si="13"/>
        <v>128</v>
      </c>
      <c r="E37" s="64">
        <f t="shared" si="13"/>
        <v>0</v>
      </c>
      <c r="F37" s="64">
        <f t="shared" si="13"/>
        <v>142</v>
      </c>
      <c r="G37" s="65">
        <f t="shared" si="13"/>
        <v>40.422508</v>
      </c>
      <c r="H37" s="65">
        <f t="shared" si="13"/>
        <v>15.838615</v>
      </c>
      <c r="I37" s="65">
        <f t="shared" si="13"/>
        <v>0</v>
      </c>
      <c r="J37" s="65">
        <f t="shared" si="13"/>
        <v>24.583892999999996</v>
      </c>
      <c r="K37" s="64">
        <f t="shared" si="13"/>
        <v>278107961</v>
      </c>
    </row>
    <row r="38" spans="1:11" ht="15.75" customHeight="1">
      <c r="A38" s="10"/>
      <c r="B38" s="11" t="s">
        <v>27</v>
      </c>
      <c r="C38" s="66">
        <v>1</v>
      </c>
      <c r="D38" s="67">
        <v>1</v>
      </c>
      <c r="E38" s="67">
        <v>0</v>
      </c>
      <c r="F38" s="67">
        <v>0</v>
      </c>
      <c r="G38" s="68">
        <v>0.0164</v>
      </c>
      <c r="H38" s="68">
        <v>0.0164</v>
      </c>
      <c r="I38" s="68">
        <v>0</v>
      </c>
      <c r="J38" s="68">
        <v>0</v>
      </c>
      <c r="K38" s="67">
        <v>100300</v>
      </c>
    </row>
    <row r="39" spans="1:11" ht="15.75" customHeight="1">
      <c r="A39" s="10"/>
      <c r="B39" s="11" t="s">
        <v>28</v>
      </c>
      <c r="C39" s="66">
        <v>32</v>
      </c>
      <c r="D39" s="67">
        <v>5</v>
      </c>
      <c r="E39" s="67">
        <v>0</v>
      </c>
      <c r="F39" s="67">
        <v>27</v>
      </c>
      <c r="G39" s="68">
        <v>3.530431</v>
      </c>
      <c r="H39" s="68">
        <v>0.272738</v>
      </c>
      <c r="I39" s="68">
        <v>0</v>
      </c>
      <c r="J39" s="68">
        <v>3.257693</v>
      </c>
      <c r="K39" s="67">
        <v>95234609</v>
      </c>
    </row>
    <row r="40" spans="1:11" ht="15.75" customHeight="1">
      <c r="A40" s="10"/>
      <c r="B40" s="11" t="s">
        <v>29</v>
      </c>
      <c r="C40" s="66">
        <v>40</v>
      </c>
      <c r="D40" s="67">
        <v>5</v>
      </c>
      <c r="E40" s="67">
        <v>0</v>
      </c>
      <c r="F40" s="67">
        <v>35</v>
      </c>
      <c r="G40" s="68">
        <v>9.8115</v>
      </c>
      <c r="H40" s="68">
        <v>0.7726000000000001</v>
      </c>
      <c r="I40" s="68">
        <v>0</v>
      </c>
      <c r="J40" s="68">
        <v>9.0389</v>
      </c>
      <c r="K40" s="67">
        <v>36355962</v>
      </c>
    </row>
    <row r="41" spans="1:11" ht="15.75" customHeight="1">
      <c r="A41" s="10"/>
      <c r="B41" s="11" t="s">
        <v>30</v>
      </c>
      <c r="C41" s="66">
        <v>56</v>
      </c>
      <c r="D41" s="67">
        <v>42</v>
      </c>
      <c r="E41" s="67">
        <v>0</v>
      </c>
      <c r="F41" s="67">
        <v>14</v>
      </c>
      <c r="G41" s="68">
        <v>8.251747</v>
      </c>
      <c r="H41" s="68">
        <v>6.686434</v>
      </c>
      <c r="I41" s="68">
        <v>0</v>
      </c>
      <c r="J41" s="68">
        <v>1.565313</v>
      </c>
      <c r="K41" s="67">
        <v>31551976</v>
      </c>
    </row>
    <row r="42" spans="1:11" ht="15.75" customHeight="1">
      <c r="A42" s="10"/>
      <c r="B42" s="11" t="s">
        <v>31</v>
      </c>
      <c r="C42" s="66">
        <v>51</v>
      </c>
      <c r="D42" s="67">
        <v>28</v>
      </c>
      <c r="E42" s="67">
        <v>0</v>
      </c>
      <c r="F42" s="67">
        <v>23</v>
      </c>
      <c r="G42" s="68">
        <v>5.9276</v>
      </c>
      <c r="H42" s="68">
        <v>2.7324</v>
      </c>
      <c r="I42" s="68">
        <v>0</v>
      </c>
      <c r="J42" s="68">
        <v>3.1952</v>
      </c>
      <c r="K42" s="67">
        <v>52348382</v>
      </c>
    </row>
    <row r="43" spans="1:11" ht="15.75" customHeight="1">
      <c r="A43" s="13"/>
      <c r="B43" s="14" t="s">
        <v>32</v>
      </c>
      <c r="C43" s="72">
        <v>90</v>
      </c>
      <c r="D43" s="73">
        <v>47</v>
      </c>
      <c r="E43" s="73">
        <v>0</v>
      </c>
      <c r="F43" s="73">
        <v>43</v>
      </c>
      <c r="G43" s="74">
        <v>12.884830000000001</v>
      </c>
      <c r="H43" s="74">
        <v>5.358043</v>
      </c>
      <c r="I43" s="74">
        <v>0</v>
      </c>
      <c r="J43" s="74">
        <v>7.526787000000001</v>
      </c>
      <c r="K43" s="73">
        <v>62516732</v>
      </c>
    </row>
    <row r="44" spans="1:11" s="28" customFormat="1" ht="15.75" customHeight="1">
      <c r="A44" s="27"/>
      <c r="B44" s="29" t="s">
        <v>20</v>
      </c>
      <c r="C44" s="64">
        <f aca="true" t="shared" si="14" ref="C44:J44">SUM(C45:C51)</f>
        <v>199</v>
      </c>
      <c r="D44" s="64">
        <f t="shared" si="14"/>
        <v>75</v>
      </c>
      <c r="E44" s="64">
        <f t="shared" si="14"/>
        <v>0</v>
      </c>
      <c r="F44" s="64">
        <f t="shared" si="14"/>
        <v>124</v>
      </c>
      <c r="G44" s="65">
        <f t="shared" si="14"/>
        <v>20.448514</v>
      </c>
      <c r="H44" s="65">
        <f t="shared" si="14"/>
        <v>4.378761</v>
      </c>
      <c r="I44" s="65">
        <f t="shared" si="14"/>
        <v>0</v>
      </c>
      <c r="J44" s="65">
        <f t="shared" si="14"/>
        <v>16.069753000000002</v>
      </c>
      <c r="K44" s="64">
        <f>SUM(K45:K51)</f>
        <v>291364940</v>
      </c>
    </row>
    <row r="45" spans="1:11" ht="15.75" customHeight="1">
      <c r="A45" s="10"/>
      <c r="B45" s="11" t="s">
        <v>33</v>
      </c>
      <c r="C45" s="66">
        <v>9</v>
      </c>
      <c r="D45" s="67">
        <v>1</v>
      </c>
      <c r="E45" s="67">
        <v>0</v>
      </c>
      <c r="F45" s="67">
        <v>8</v>
      </c>
      <c r="G45" s="68">
        <v>1.218778</v>
      </c>
      <c r="H45" s="68">
        <v>0.130229</v>
      </c>
      <c r="I45" s="68">
        <v>0</v>
      </c>
      <c r="J45" s="68">
        <v>1.088549</v>
      </c>
      <c r="K45" s="67">
        <v>11069645</v>
      </c>
    </row>
    <row r="46" spans="1:11" ht="15.75" customHeight="1">
      <c r="A46" s="10"/>
      <c r="B46" s="11" t="s">
        <v>34</v>
      </c>
      <c r="C46" s="66">
        <v>48</v>
      </c>
      <c r="D46" s="67">
        <v>6</v>
      </c>
      <c r="E46" s="67">
        <v>0</v>
      </c>
      <c r="F46" s="67">
        <v>42</v>
      </c>
      <c r="G46" s="68">
        <v>5.798557000000001</v>
      </c>
      <c r="H46" s="68">
        <v>0.574092</v>
      </c>
      <c r="I46" s="68">
        <v>0</v>
      </c>
      <c r="J46" s="68">
        <v>5.224465</v>
      </c>
      <c r="K46" s="67">
        <v>74989874</v>
      </c>
    </row>
    <row r="47" spans="1:11" ht="15.75" customHeight="1">
      <c r="A47" s="10"/>
      <c r="B47" s="11" t="s">
        <v>35</v>
      </c>
      <c r="C47" s="66">
        <v>19</v>
      </c>
      <c r="D47" s="67">
        <v>9</v>
      </c>
      <c r="E47" s="67">
        <v>0</v>
      </c>
      <c r="F47" s="67">
        <v>10</v>
      </c>
      <c r="G47" s="68">
        <v>2.8304780000000003</v>
      </c>
      <c r="H47" s="68">
        <v>1.456567</v>
      </c>
      <c r="I47" s="68">
        <v>0</v>
      </c>
      <c r="J47" s="68">
        <v>1.373911</v>
      </c>
      <c r="K47" s="67">
        <v>66332111</v>
      </c>
    </row>
    <row r="48" spans="1:11" ht="15.75" customHeight="1">
      <c r="A48" s="10"/>
      <c r="B48" s="11" t="s">
        <v>36</v>
      </c>
      <c r="C48" s="66">
        <v>21</v>
      </c>
      <c r="D48" s="67">
        <v>0</v>
      </c>
      <c r="E48" s="67">
        <v>0</v>
      </c>
      <c r="F48" s="67">
        <v>21</v>
      </c>
      <c r="G48" s="68">
        <v>2.8154</v>
      </c>
      <c r="H48" s="68">
        <v>0</v>
      </c>
      <c r="I48" s="68">
        <v>0</v>
      </c>
      <c r="J48" s="68">
        <v>2.8154</v>
      </c>
      <c r="K48" s="67">
        <v>24204570</v>
      </c>
    </row>
    <row r="49" spans="1:11" ht="15.75" customHeight="1">
      <c r="A49" s="10"/>
      <c r="B49" s="11" t="s">
        <v>37</v>
      </c>
      <c r="C49" s="66">
        <v>38</v>
      </c>
      <c r="D49" s="67">
        <v>4</v>
      </c>
      <c r="E49" s="67">
        <v>0</v>
      </c>
      <c r="F49" s="67">
        <v>34</v>
      </c>
      <c r="G49" s="68">
        <v>6.369028</v>
      </c>
      <c r="H49" s="68">
        <v>1.135</v>
      </c>
      <c r="I49" s="68">
        <v>0</v>
      </c>
      <c r="J49" s="68">
        <v>5.234028</v>
      </c>
      <c r="K49" s="67">
        <v>60389323</v>
      </c>
    </row>
    <row r="50" spans="1:11" ht="15.75" customHeight="1">
      <c r="A50" s="10"/>
      <c r="B50" s="11" t="s">
        <v>38</v>
      </c>
      <c r="C50" s="66">
        <v>1</v>
      </c>
      <c r="D50" s="67">
        <v>1</v>
      </c>
      <c r="E50" s="67">
        <v>0</v>
      </c>
      <c r="F50" s="67">
        <v>0</v>
      </c>
      <c r="G50" s="68">
        <v>0.023258</v>
      </c>
      <c r="H50" s="68">
        <v>0.023258</v>
      </c>
      <c r="I50" s="68">
        <v>0</v>
      </c>
      <c r="J50" s="68">
        <v>0</v>
      </c>
      <c r="K50" s="67">
        <v>326078</v>
      </c>
    </row>
    <row r="51" spans="1:11" ht="15.75" customHeight="1">
      <c r="A51" s="10"/>
      <c r="B51" s="11" t="s">
        <v>39</v>
      </c>
      <c r="C51" s="66">
        <v>63</v>
      </c>
      <c r="D51" s="67">
        <v>54</v>
      </c>
      <c r="E51" s="67">
        <v>0</v>
      </c>
      <c r="F51" s="67">
        <v>9</v>
      </c>
      <c r="G51" s="68">
        <v>1.393015</v>
      </c>
      <c r="H51" s="68">
        <v>1.059615</v>
      </c>
      <c r="I51" s="68">
        <v>0</v>
      </c>
      <c r="J51" s="68">
        <v>0.3334</v>
      </c>
      <c r="K51" s="67">
        <v>54053339</v>
      </c>
    </row>
    <row r="52" spans="1:11" s="28" customFormat="1" ht="15.75" customHeight="1">
      <c r="A52" s="27"/>
      <c r="B52" s="29" t="s">
        <v>40</v>
      </c>
      <c r="C52" s="64">
        <f aca="true" t="shared" si="15" ref="C52:J52">SUM(C53)</f>
        <v>4</v>
      </c>
      <c r="D52" s="64">
        <f t="shared" si="15"/>
        <v>0</v>
      </c>
      <c r="E52" s="64">
        <f t="shared" si="15"/>
        <v>0</v>
      </c>
      <c r="F52" s="64">
        <f t="shared" si="15"/>
        <v>4</v>
      </c>
      <c r="G52" s="65">
        <f t="shared" si="15"/>
        <v>0.9353</v>
      </c>
      <c r="H52" s="65">
        <f t="shared" si="15"/>
        <v>0</v>
      </c>
      <c r="I52" s="65">
        <f t="shared" si="15"/>
        <v>0</v>
      </c>
      <c r="J52" s="65">
        <f t="shared" si="15"/>
        <v>0.9353</v>
      </c>
      <c r="K52" s="64">
        <f>SUM(K53)</f>
        <v>7139830</v>
      </c>
    </row>
    <row r="53" spans="1:11" ht="15.75" customHeight="1">
      <c r="A53" s="10"/>
      <c r="B53" s="11" t="s">
        <v>41</v>
      </c>
      <c r="C53" s="66">
        <v>4</v>
      </c>
      <c r="D53" s="67">
        <v>0</v>
      </c>
      <c r="E53" s="67">
        <v>0</v>
      </c>
      <c r="F53" s="67">
        <v>4</v>
      </c>
      <c r="G53" s="68">
        <v>0.9353</v>
      </c>
      <c r="H53" s="68">
        <v>0</v>
      </c>
      <c r="I53" s="68">
        <v>0</v>
      </c>
      <c r="J53" s="68">
        <v>0.9353</v>
      </c>
      <c r="K53" s="67">
        <v>7139830</v>
      </c>
    </row>
    <row r="54" spans="1:11" s="28" customFormat="1" ht="15.75" customHeight="1">
      <c r="A54" s="27"/>
      <c r="B54" s="29" t="s">
        <v>42</v>
      </c>
      <c r="C54" s="64">
        <f aca="true" t="shared" si="16" ref="C54:J54">SUM(C55)</f>
        <v>1</v>
      </c>
      <c r="D54" s="64">
        <f t="shared" si="16"/>
        <v>0</v>
      </c>
      <c r="E54" s="64">
        <f t="shared" si="16"/>
        <v>0</v>
      </c>
      <c r="F54" s="64">
        <f t="shared" si="16"/>
        <v>1</v>
      </c>
      <c r="G54" s="65">
        <f t="shared" si="16"/>
        <v>0.09086</v>
      </c>
      <c r="H54" s="65">
        <f t="shared" si="16"/>
        <v>0</v>
      </c>
      <c r="I54" s="65">
        <f t="shared" si="16"/>
        <v>0</v>
      </c>
      <c r="J54" s="65">
        <f t="shared" si="16"/>
        <v>0.09086</v>
      </c>
      <c r="K54" s="64">
        <f>SUM(K55)</f>
        <v>2670867</v>
      </c>
    </row>
    <row r="55" spans="1:11" ht="15.75" customHeight="1">
      <c r="A55" s="10"/>
      <c r="B55" s="11" t="s">
        <v>43</v>
      </c>
      <c r="C55" s="66">
        <v>1</v>
      </c>
      <c r="D55" s="67">
        <v>0</v>
      </c>
      <c r="E55" s="67">
        <v>0</v>
      </c>
      <c r="F55" s="67">
        <v>1</v>
      </c>
      <c r="G55" s="68">
        <v>0.09086</v>
      </c>
      <c r="H55" s="68">
        <v>0</v>
      </c>
      <c r="I55" s="68">
        <v>0</v>
      </c>
      <c r="J55" s="68">
        <v>0.09086</v>
      </c>
      <c r="K55" s="67">
        <v>2670867</v>
      </c>
    </row>
    <row r="56" spans="1:11" s="28" customFormat="1" ht="15.75" customHeight="1">
      <c r="A56" s="27" t="s">
        <v>131</v>
      </c>
      <c r="B56" s="29"/>
      <c r="C56" s="64">
        <f aca="true" t="shared" si="17" ref="C56:J56">C57+C62</f>
        <v>48</v>
      </c>
      <c r="D56" s="64">
        <f t="shared" si="17"/>
        <v>0</v>
      </c>
      <c r="E56" s="64">
        <f t="shared" si="17"/>
        <v>3</v>
      </c>
      <c r="F56" s="64">
        <f t="shared" si="17"/>
        <v>45</v>
      </c>
      <c r="G56" s="65">
        <f t="shared" si="17"/>
        <v>2.4519349999999998</v>
      </c>
      <c r="H56" s="65">
        <f t="shared" si="17"/>
        <v>0</v>
      </c>
      <c r="I56" s="65">
        <f t="shared" si="17"/>
        <v>0.022194</v>
      </c>
      <c r="J56" s="65">
        <f t="shared" si="17"/>
        <v>2.429741</v>
      </c>
      <c r="K56" s="64">
        <f>K57+K62</f>
        <v>134893783</v>
      </c>
    </row>
    <row r="57" spans="1:11" s="28" customFormat="1" ht="15.75" customHeight="1">
      <c r="A57" s="27"/>
      <c r="B57" s="29" t="s">
        <v>20</v>
      </c>
      <c r="C57" s="64">
        <f>SUM(C58:C61)</f>
        <v>9</v>
      </c>
      <c r="D57" s="64">
        <f aca="true" t="shared" si="18" ref="D57:J57">SUM(D58:D61)</f>
        <v>0</v>
      </c>
      <c r="E57" s="64">
        <f t="shared" si="18"/>
        <v>3</v>
      </c>
      <c r="F57" s="64">
        <f t="shared" si="18"/>
        <v>6</v>
      </c>
      <c r="G57" s="65">
        <f t="shared" si="18"/>
        <v>0.103986</v>
      </c>
      <c r="H57" s="65">
        <f t="shared" si="18"/>
        <v>0</v>
      </c>
      <c r="I57" s="65">
        <f t="shared" si="18"/>
        <v>0.022194</v>
      </c>
      <c r="J57" s="65">
        <f t="shared" si="18"/>
        <v>0.081792</v>
      </c>
      <c r="K57" s="64">
        <f>SUM(K58:K61)</f>
        <v>18854352</v>
      </c>
    </row>
    <row r="58" spans="1:11" ht="15.75" customHeight="1">
      <c r="A58" s="10"/>
      <c r="B58" s="11" t="s">
        <v>84</v>
      </c>
      <c r="C58" s="66">
        <v>3</v>
      </c>
      <c r="D58" s="67">
        <v>0</v>
      </c>
      <c r="E58" s="67">
        <v>3</v>
      </c>
      <c r="F58" s="67">
        <v>0</v>
      </c>
      <c r="G58" s="68">
        <v>0.022194</v>
      </c>
      <c r="H58" s="68">
        <v>0</v>
      </c>
      <c r="I58" s="68">
        <v>0.022194</v>
      </c>
      <c r="J58" s="68">
        <v>0</v>
      </c>
      <c r="K58" s="67">
        <v>521046</v>
      </c>
    </row>
    <row r="59" spans="1:11" ht="15.75" customHeight="1">
      <c r="A59" s="10"/>
      <c r="B59" s="11" t="s">
        <v>85</v>
      </c>
      <c r="C59" s="66">
        <v>1</v>
      </c>
      <c r="D59" s="67">
        <v>0</v>
      </c>
      <c r="E59" s="67">
        <v>0</v>
      </c>
      <c r="F59" s="67">
        <v>1</v>
      </c>
      <c r="G59" s="68">
        <v>0.016</v>
      </c>
      <c r="H59" s="68">
        <v>0</v>
      </c>
      <c r="I59" s="68">
        <v>0</v>
      </c>
      <c r="J59" s="68">
        <v>0.016</v>
      </c>
      <c r="K59" s="67">
        <v>368000</v>
      </c>
    </row>
    <row r="60" spans="1:11" ht="15.75" customHeight="1">
      <c r="A60" s="10"/>
      <c r="B60" s="11" t="s">
        <v>86</v>
      </c>
      <c r="C60" s="66">
        <v>2</v>
      </c>
      <c r="D60" s="67">
        <v>0</v>
      </c>
      <c r="E60" s="67">
        <v>0</v>
      </c>
      <c r="F60" s="67">
        <v>2</v>
      </c>
      <c r="G60" s="68">
        <v>0.0103</v>
      </c>
      <c r="H60" s="68">
        <v>0</v>
      </c>
      <c r="I60" s="68">
        <v>0</v>
      </c>
      <c r="J60" s="68">
        <v>0.0103</v>
      </c>
      <c r="K60" s="67">
        <v>208000</v>
      </c>
    </row>
    <row r="61" spans="1:11" ht="15.75" customHeight="1">
      <c r="A61" s="10"/>
      <c r="B61" s="11" t="s">
        <v>87</v>
      </c>
      <c r="C61" s="66">
        <v>3</v>
      </c>
      <c r="D61" s="67">
        <v>0</v>
      </c>
      <c r="E61" s="67">
        <v>0</v>
      </c>
      <c r="F61" s="67">
        <v>3</v>
      </c>
      <c r="G61" s="68">
        <v>0.055492</v>
      </c>
      <c r="H61" s="68">
        <v>0</v>
      </c>
      <c r="I61" s="68">
        <v>0</v>
      </c>
      <c r="J61" s="68">
        <v>0.055492</v>
      </c>
      <c r="K61" s="67">
        <v>17757306</v>
      </c>
    </row>
    <row r="62" spans="1:11" s="28" customFormat="1" ht="15.75" customHeight="1">
      <c r="A62" s="27"/>
      <c r="B62" s="29" t="s">
        <v>83</v>
      </c>
      <c r="C62" s="64">
        <f>SUM(C63:C66)</f>
        <v>39</v>
      </c>
      <c r="D62" s="64">
        <f aca="true" t="shared" si="19" ref="D62:J62">SUM(D63:D66)</f>
        <v>0</v>
      </c>
      <c r="E62" s="64">
        <f t="shared" si="19"/>
        <v>0</v>
      </c>
      <c r="F62" s="64">
        <f t="shared" si="19"/>
        <v>39</v>
      </c>
      <c r="G62" s="65">
        <f t="shared" si="19"/>
        <v>2.347949</v>
      </c>
      <c r="H62" s="65">
        <f t="shared" si="19"/>
        <v>0</v>
      </c>
      <c r="I62" s="65">
        <f t="shared" si="19"/>
        <v>0</v>
      </c>
      <c r="J62" s="65">
        <f t="shared" si="19"/>
        <v>2.347949</v>
      </c>
      <c r="K62" s="64">
        <f>SUM(K63:K66)</f>
        <v>116039431</v>
      </c>
    </row>
    <row r="63" spans="1:11" ht="15.75" customHeight="1">
      <c r="A63" s="10"/>
      <c r="B63" s="11" t="s">
        <v>88</v>
      </c>
      <c r="C63" s="66">
        <v>1</v>
      </c>
      <c r="D63" s="67">
        <v>0</v>
      </c>
      <c r="E63" s="67">
        <v>0</v>
      </c>
      <c r="F63" s="67">
        <v>1</v>
      </c>
      <c r="G63" s="68">
        <v>4.6E-05</v>
      </c>
      <c r="H63" s="68">
        <v>0</v>
      </c>
      <c r="I63" s="68">
        <v>0</v>
      </c>
      <c r="J63" s="68">
        <v>4.6E-05</v>
      </c>
      <c r="K63" s="67">
        <v>2116</v>
      </c>
    </row>
    <row r="64" spans="1:11" ht="15.75" customHeight="1">
      <c r="A64" s="10"/>
      <c r="B64" s="11" t="s">
        <v>89</v>
      </c>
      <c r="C64" s="66">
        <v>33</v>
      </c>
      <c r="D64" s="67">
        <v>0</v>
      </c>
      <c r="E64" s="67">
        <v>0</v>
      </c>
      <c r="F64" s="67">
        <v>33</v>
      </c>
      <c r="G64" s="68">
        <v>2.332616</v>
      </c>
      <c r="H64" s="68">
        <v>0</v>
      </c>
      <c r="I64" s="68">
        <v>0</v>
      </c>
      <c r="J64" s="68">
        <v>2.332616</v>
      </c>
      <c r="K64" s="67">
        <v>114880225</v>
      </c>
    </row>
    <row r="65" spans="1:11" ht="15.75" customHeight="1">
      <c r="A65" s="10"/>
      <c r="B65" s="11" t="s">
        <v>90</v>
      </c>
      <c r="C65" s="66">
        <v>3</v>
      </c>
      <c r="D65" s="67">
        <v>0</v>
      </c>
      <c r="E65" s="67">
        <v>0</v>
      </c>
      <c r="F65" s="67">
        <v>3</v>
      </c>
      <c r="G65" s="68">
        <v>0.004285</v>
      </c>
      <c r="H65" s="68">
        <v>0</v>
      </c>
      <c r="I65" s="68">
        <v>0</v>
      </c>
      <c r="J65" s="68">
        <v>0.004285</v>
      </c>
      <c r="K65" s="67">
        <v>190896</v>
      </c>
    </row>
    <row r="66" spans="1:11" ht="15.75" customHeight="1">
      <c r="A66" s="10"/>
      <c r="B66" s="11" t="s">
        <v>91</v>
      </c>
      <c r="C66" s="66">
        <v>2</v>
      </c>
      <c r="D66" s="67">
        <v>0</v>
      </c>
      <c r="E66" s="67">
        <v>0</v>
      </c>
      <c r="F66" s="67">
        <v>2</v>
      </c>
      <c r="G66" s="68">
        <v>0.011002</v>
      </c>
      <c r="H66" s="68">
        <v>0</v>
      </c>
      <c r="I66" s="68">
        <v>0</v>
      </c>
      <c r="J66" s="68">
        <v>0.011002</v>
      </c>
      <c r="K66" s="67">
        <v>966194</v>
      </c>
    </row>
    <row r="67" spans="1:11" s="28" customFormat="1" ht="15.75" customHeight="1">
      <c r="A67" s="27" t="s">
        <v>47</v>
      </c>
      <c r="B67" s="29"/>
      <c r="C67" s="64">
        <f aca="true" t="shared" si="20" ref="C67:J67">C68</f>
        <v>107</v>
      </c>
      <c r="D67" s="64">
        <f t="shared" si="20"/>
        <v>5</v>
      </c>
      <c r="E67" s="64">
        <f t="shared" si="20"/>
        <v>0</v>
      </c>
      <c r="F67" s="64">
        <f t="shared" si="20"/>
        <v>102</v>
      </c>
      <c r="G67" s="65">
        <f t="shared" si="20"/>
        <v>10.063335</v>
      </c>
      <c r="H67" s="65">
        <f t="shared" si="20"/>
        <v>0.5353330000000001</v>
      </c>
      <c r="I67" s="65">
        <f t="shared" si="20"/>
        <v>0</v>
      </c>
      <c r="J67" s="65">
        <f t="shared" si="20"/>
        <v>9.528002</v>
      </c>
      <c r="K67" s="64">
        <f>K68</f>
        <v>180482341</v>
      </c>
    </row>
    <row r="68" spans="1:11" s="28" customFormat="1" ht="15.75" customHeight="1">
      <c r="A68" s="27"/>
      <c r="B68" s="29" t="s">
        <v>20</v>
      </c>
      <c r="C68" s="64">
        <f>SUM(C69:C71)</f>
        <v>107</v>
      </c>
      <c r="D68" s="64">
        <f aca="true" t="shared" si="21" ref="D68:J68">SUM(D69:D71)</f>
        <v>5</v>
      </c>
      <c r="E68" s="64">
        <f t="shared" si="21"/>
        <v>0</v>
      </c>
      <c r="F68" s="64">
        <f t="shared" si="21"/>
        <v>102</v>
      </c>
      <c r="G68" s="65">
        <f t="shared" si="21"/>
        <v>10.063335</v>
      </c>
      <c r="H68" s="65">
        <f t="shared" si="21"/>
        <v>0.5353330000000001</v>
      </c>
      <c r="I68" s="65">
        <f t="shared" si="21"/>
        <v>0</v>
      </c>
      <c r="J68" s="65">
        <f t="shared" si="21"/>
        <v>9.528002</v>
      </c>
      <c r="K68" s="64">
        <f>SUM(K69:K71)</f>
        <v>180482341</v>
      </c>
    </row>
    <row r="69" spans="1:11" ht="15.75" customHeight="1">
      <c r="A69" s="26"/>
      <c r="B69" s="11" t="s">
        <v>44</v>
      </c>
      <c r="C69" s="67">
        <v>51</v>
      </c>
      <c r="D69" s="67">
        <v>0</v>
      </c>
      <c r="E69" s="67">
        <v>0</v>
      </c>
      <c r="F69" s="67">
        <v>51</v>
      </c>
      <c r="G69" s="68">
        <v>0.375235</v>
      </c>
      <c r="H69" s="68" t="s">
        <v>50</v>
      </c>
      <c r="I69" s="68">
        <v>0</v>
      </c>
      <c r="J69" s="68">
        <v>0.375235</v>
      </c>
      <c r="K69" s="71">
        <v>6056981</v>
      </c>
    </row>
    <row r="70" spans="1:11" ht="15.75" customHeight="1">
      <c r="A70" s="26"/>
      <c r="B70" s="11" t="s">
        <v>45</v>
      </c>
      <c r="C70" s="67">
        <v>41</v>
      </c>
      <c r="D70" s="67">
        <v>2</v>
      </c>
      <c r="E70" s="67">
        <v>0</v>
      </c>
      <c r="F70" s="67">
        <v>39</v>
      </c>
      <c r="G70" s="68">
        <v>7.3648</v>
      </c>
      <c r="H70" s="68">
        <v>0.1094</v>
      </c>
      <c r="I70" s="68">
        <v>0</v>
      </c>
      <c r="J70" s="68">
        <v>7.2554</v>
      </c>
      <c r="K70" s="71">
        <v>151247000</v>
      </c>
    </row>
    <row r="71" spans="1:11" ht="15.75" customHeight="1">
      <c r="A71" s="26"/>
      <c r="B71" s="11" t="s">
        <v>46</v>
      </c>
      <c r="C71" s="67">
        <v>15</v>
      </c>
      <c r="D71" s="67">
        <v>3</v>
      </c>
      <c r="E71" s="67">
        <v>0</v>
      </c>
      <c r="F71" s="67">
        <v>12</v>
      </c>
      <c r="G71" s="68">
        <v>2.3233</v>
      </c>
      <c r="H71" s="68">
        <v>0.425933</v>
      </c>
      <c r="I71" s="68">
        <v>0</v>
      </c>
      <c r="J71" s="68">
        <v>1.897367</v>
      </c>
      <c r="K71" s="71">
        <v>23178360</v>
      </c>
    </row>
    <row r="72" spans="1:11" s="28" customFormat="1" ht="15.75" customHeight="1">
      <c r="A72" s="27" t="s">
        <v>53</v>
      </c>
      <c r="B72" s="29"/>
      <c r="C72" s="79">
        <f>SUM(D72:F72)</f>
        <v>62</v>
      </c>
      <c r="D72" s="64">
        <f aca="true" t="shared" si="22" ref="D72:J72">D73</f>
        <v>6</v>
      </c>
      <c r="E72" s="64">
        <f t="shared" si="22"/>
        <v>0</v>
      </c>
      <c r="F72" s="64">
        <f t="shared" si="22"/>
        <v>56</v>
      </c>
      <c r="G72" s="65">
        <f t="shared" si="22"/>
        <v>2.481473</v>
      </c>
      <c r="H72" s="65">
        <f t="shared" si="22"/>
        <v>0.074389</v>
      </c>
      <c r="I72" s="65">
        <f t="shared" si="22"/>
        <v>0</v>
      </c>
      <c r="J72" s="65">
        <f t="shared" si="22"/>
        <v>2.407084</v>
      </c>
      <c r="K72" s="64">
        <f>K73</f>
        <v>32419530</v>
      </c>
    </row>
    <row r="73" spans="1:11" s="28" customFormat="1" ht="15.75" customHeight="1">
      <c r="A73" s="27"/>
      <c r="B73" s="29" t="s">
        <v>20</v>
      </c>
      <c r="C73" s="79">
        <f>SUM(D73:F73)</f>
        <v>62</v>
      </c>
      <c r="D73" s="64">
        <f aca="true" t="shared" si="23" ref="D73:J73">SUM(D74)</f>
        <v>6</v>
      </c>
      <c r="E73" s="64">
        <f t="shared" si="23"/>
        <v>0</v>
      </c>
      <c r="F73" s="64">
        <f t="shared" si="23"/>
        <v>56</v>
      </c>
      <c r="G73" s="65">
        <f t="shared" si="23"/>
        <v>2.481473</v>
      </c>
      <c r="H73" s="65">
        <f t="shared" si="23"/>
        <v>0.074389</v>
      </c>
      <c r="I73" s="65">
        <f t="shared" si="23"/>
        <v>0</v>
      </c>
      <c r="J73" s="65">
        <f t="shared" si="23"/>
        <v>2.407084</v>
      </c>
      <c r="K73" s="64">
        <f>SUM(K74)</f>
        <v>32419530</v>
      </c>
    </row>
    <row r="74" spans="1:11" ht="15.75" customHeight="1">
      <c r="A74" s="10"/>
      <c r="B74" s="11" t="s">
        <v>92</v>
      </c>
      <c r="C74" s="79">
        <f>SUM(D74:F74)</f>
        <v>62</v>
      </c>
      <c r="D74" s="67">
        <v>6</v>
      </c>
      <c r="E74" s="67">
        <v>0</v>
      </c>
      <c r="F74" s="67">
        <v>56</v>
      </c>
      <c r="G74" s="68">
        <v>2.481473</v>
      </c>
      <c r="H74" s="68">
        <v>0.074389</v>
      </c>
      <c r="I74" s="68">
        <v>0</v>
      </c>
      <c r="J74" s="68">
        <v>2.407084</v>
      </c>
      <c r="K74" s="67">
        <v>32419530</v>
      </c>
    </row>
    <row r="75" spans="1:11" s="28" customFormat="1" ht="15.75" customHeight="1">
      <c r="A75" s="27" t="s">
        <v>54</v>
      </c>
      <c r="B75" s="29"/>
      <c r="C75" s="64">
        <f aca="true" t="shared" si="24" ref="C75:J75">C76</f>
        <v>85</v>
      </c>
      <c r="D75" s="64">
        <f t="shared" si="24"/>
        <v>1</v>
      </c>
      <c r="E75" s="64">
        <f t="shared" si="24"/>
        <v>66</v>
      </c>
      <c r="F75" s="64">
        <f t="shared" si="24"/>
        <v>18</v>
      </c>
      <c r="G75" s="65">
        <f t="shared" si="24"/>
        <v>11.516411000000002</v>
      </c>
      <c r="H75" s="65">
        <f t="shared" si="24"/>
        <v>0.058049</v>
      </c>
      <c r="I75" s="65">
        <f t="shared" si="24"/>
        <v>10.239073</v>
      </c>
      <c r="J75" s="65">
        <f t="shared" si="24"/>
        <v>1.2192889999999998</v>
      </c>
      <c r="K75" s="64">
        <f>K76</f>
        <v>24294583</v>
      </c>
    </row>
    <row r="76" spans="1:11" s="28" customFormat="1" ht="15.75" customHeight="1">
      <c r="A76" s="27"/>
      <c r="B76" s="29" t="s">
        <v>55</v>
      </c>
      <c r="C76" s="64">
        <f>SUM(C77:C86)</f>
        <v>85</v>
      </c>
      <c r="D76" s="64">
        <f aca="true" t="shared" si="25" ref="D76:J76">SUM(D77:D86)</f>
        <v>1</v>
      </c>
      <c r="E76" s="64">
        <f t="shared" si="25"/>
        <v>66</v>
      </c>
      <c r="F76" s="64">
        <f t="shared" si="25"/>
        <v>18</v>
      </c>
      <c r="G76" s="65">
        <f t="shared" si="25"/>
        <v>11.516411000000002</v>
      </c>
      <c r="H76" s="65">
        <f t="shared" si="25"/>
        <v>0.058049</v>
      </c>
      <c r="I76" s="65">
        <f t="shared" si="25"/>
        <v>10.239073</v>
      </c>
      <c r="J76" s="65">
        <f t="shared" si="25"/>
        <v>1.2192889999999998</v>
      </c>
      <c r="K76" s="64">
        <f>SUM(K77:K86)</f>
        <v>24294583</v>
      </c>
    </row>
    <row r="77" spans="1:11" ht="15.75" customHeight="1">
      <c r="A77" s="10"/>
      <c r="B77" s="11" t="s">
        <v>56</v>
      </c>
      <c r="C77" s="66">
        <v>4</v>
      </c>
      <c r="D77" s="67">
        <v>0</v>
      </c>
      <c r="E77" s="67">
        <v>3</v>
      </c>
      <c r="F77" s="67">
        <v>1</v>
      </c>
      <c r="G77" s="68">
        <v>1.152448</v>
      </c>
      <c r="H77" s="68">
        <v>0</v>
      </c>
      <c r="I77" s="68">
        <v>0.991882</v>
      </c>
      <c r="J77" s="68">
        <v>0.160566</v>
      </c>
      <c r="K77" s="67">
        <v>3998240</v>
      </c>
    </row>
    <row r="78" spans="1:11" ht="15.75" customHeight="1">
      <c r="A78" s="10"/>
      <c r="B78" s="11" t="s">
        <v>57</v>
      </c>
      <c r="C78" s="66">
        <v>3</v>
      </c>
      <c r="D78" s="67">
        <v>0</v>
      </c>
      <c r="E78" s="67">
        <v>2</v>
      </c>
      <c r="F78" s="67">
        <v>1</v>
      </c>
      <c r="G78" s="68">
        <v>0.536754</v>
      </c>
      <c r="H78" s="68">
        <v>0</v>
      </c>
      <c r="I78" s="68">
        <v>0.360654</v>
      </c>
      <c r="J78" s="68">
        <v>0.1761</v>
      </c>
      <c r="K78" s="67">
        <v>8793431</v>
      </c>
    </row>
    <row r="79" spans="1:11" ht="15.75" customHeight="1">
      <c r="A79" s="10"/>
      <c r="B79" s="11" t="s">
        <v>58</v>
      </c>
      <c r="C79" s="66">
        <v>8</v>
      </c>
      <c r="D79" s="67">
        <v>0</v>
      </c>
      <c r="E79" s="67">
        <v>0</v>
      </c>
      <c r="F79" s="67">
        <v>8</v>
      </c>
      <c r="G79" s="68">
        <v>0.69639</v>
      </c>
      <c r="H79" s="68">
        <v>0</v>
      </c>
      <c r="I79" s="68">
        <v>0</v>
      </c>
      <c r="J79" s="68">
        <v>0.69639</v>
      </c>
      <c r="K79" s="67">
        <v>8725333</v>
      </c>
    </row>
    <row r="80" spans="1:11" ht="15.75" customHeight="1">
      <c r="A80" s="10"/>
      <c r="B80" s="11" t="s">
        <v>59</v>
      </c>
      <c r="C80" s="66">
        <v>24</v>
      </c>
      <c r="D80" s="67">
        <v>0</v>
      </c>
      <c r="E80" s="67">
        <v>21</v>
      </c>
      <c r="F80" s="67">
        <v>3</v>
      </c>
      <c r="G80" s="68">
        <v>0.523094</v>
      </c>
      <c r="H80" s="68">
        <v>0</v>
      </c>
      <c r="I80" s="68">
        <v>0.518364</v>
      </c>
      <c r="J80" s="68">
        <v>0.00473</v>
      </c>
      <c r="K80" s="67">
        <v>259176</v>
      </c>
    </row>
    <row r="81" spans="1:11" ht="15.75" customHeight="1">
      <c r="A81" s="10"/>
      <c r="B81" s="11" t="s">
        <v>60</v>
      </c>
      <c r="C81" s="66">
        <v>10</v>
      </c>
      <c r="D81" s="67">
        <v>0</v>
      </c>
      <c r="E81" s="67">
        <v>10</v>
      </c>
      <c r="F81" s="67">
        <v>0</v>
      </c>
      <c r="G81" s="68">
        <v>1.134469</v>
      </c>
      <c r="H81" s="68">
        <v>0</v>
      </c>
      <c r="I81" s="68">
        <v>1.134469</v>
      </c>
      <c r="J81" s="68">
        <v>0</v>
      </c>
      <c r="K81" s="67">
        <v>81900</v>
      </c>
    </row>
    <row r="82" spans="1:11" ht="15.75" customHeight="1">
      <c r="A82" s="10"/>
      <c r="B82" s="11" t="s">
        <v>61</v>
      </c>
      <c r="C82" s="66">
        <v>10</v>
      </c>
      <c r="D82" s="67">
        <v>0</v>
      </c>
      <c r="E82" s="67">
        <v>5</v>
      </c>
      <c r="F82" s="67">
        <v>5</v>
      </c>
      <c r="G82" s="68">
        <v>0.445038</v>
      </c>
      <c r="H82" s="68">
        <v>0</v>
      </c>
      <c r="I82" s="68">
        <v>0.263535</v>
      </c>
      <c r="J82" s="68">
        <v>0.181503</v>
      </c>
      <c r="K82" s="67">
        <v>1460130</v>
      </c>
    </row>
    <row r="83" spans="1:11" ht="15.75" customHeight="1">
      <c r="A83" s="10"/>
      <c r="B83" s="11" t="s">
        <v>62</v>
      </c>
      <c r="C83" s="66">
        <v>6</v>
      </c>
      <c r="D83" s="67">
        <v>0</v>
      </c>
      <c r="E83" s="67">
        <v>6</v>
      </c>
      <c r="F83" s="67">
        <v>0</v>
      </c>
      <c r="G83" s="68">
        <v>0.1662</v>
      </c>
      <c r="H83" s="68">
        <v>0</v>
      </c>
      <c r="I83" s="68">
        <v>0.1662</v>
      </c>
      <c r="J83" s="68">
        <v>0</v>
      </c>
      <c r="K83" s="67">
        <v>0</v>
      </c>
    </row>
    <row r="84" spans="1:11" ht="15.75" customHeight="1">
      <c r="A84" s="10"/>
      <c r="B84" s="11" t="s">
        <v>63</v>
      </c>
      <c r="C84" s="66">
        <v>13</v>
      </c>
      <c r="D84" s="67">
        <v>0</v>
      </c>
      <c r="E84" s="67">
        <v>13</v>
      </c>
      <c r="F84" s="67">
        <v>0</v>
      </c>
      <c r="G84" s="68">
        <v>3.572801</v>
      </c>
      <c r="H84" s="68">
        <v>0</v>
      </c>
      <c r="I84" s="68">
        <v>3.572801</v>
      </c>
      <c r="J84" s="68">
        <v>0</v>
      </c>
      <c r="K84" s="67">
        <v>703543</v>
      </c>
    </row>
    <row r="85" spans="1:11" ht="15.75" customHeight="1">
      <c r="A85" s="10"/>
      <c r="B85" s="11" t="s">
        <v>64</v>
      </c>
      <c r="C85" s="66">
        <v>1</v>
      </c>
      <c r="D85" s="67">
        <v>1</v>
      </c>
      <c r="E85" s="67">
        <v>0</v>
      </c>
      <c r="F85" s="67">
        <v>0</v>
      </c>
      <c r="G85" s="68">
        <v>0.058049</v>
      </c>
      <c r="H85" s="68">
        <v>0.058049</v>
      </c>
      <c r="I85" s="68">
        <v>0</v>
      </c>
      <c r="J85" s="68">
        <v>0</v>
      </c>
      <c r="K85" s="67">
        <v>272830</v>
      </c>
    </row>
    <row r="86" spans="1:11" ht="15.75" customHeight="1">
      <c r="A86" s="13"/>
      <c r="B86" s="14" t="s">
        <v>65</v>
      </c>
      <c r="C86" s="72">
        <v>6</v>
      </c>
      <c r="D86" s="73">
        <v>0</v>
      </c>
      <c r="E86" s="73">
        <v>6</v>
      </c>
      <c r="F86" s="73">
        <v>0</v>
      </c>
      <c r="G86" s="74">
        <v>3.231168</v>
      </c>
      <c r="H86" s="75">
        <v>0</v>
      </c>
      <c r="I86" s="74">
        <v>3.231168</v>
      </c>
      <c r="J86" s="74">
        <v>0</v>
      </c>
      <c r="K86" s="73">
        <v>0</v>
      </c>
    </row>
    <row r="87" spans="1:11" s="28" customFormat="1" ht="15.75" customHeight="1">
      <c r="A87" s="27" t="s">
        <v>66</v>
      </c>
      <c r="B87" s="29"/>
      <c r="C87" s="64">
        <f aca="true" t="shared" si="26" ref="C87:J87">C88</f>
        <v>46</v>
      </c>
      <c r="D87" s="64">
        <f t="shared" si="26"/>
        <v>35</v>
      </c>
      <c r="E87" s="64">
        <f t="shared" si="26"/>
        <v>8</v>
      </c>
      <c r="F87" s="64">
        <f t="shared" si="26"/>
        <v>3</v>
      </c>
      <c r="G87" s="65">
        <f t="shared" si="26"/>
        <v>2.013061</v>
      </c>
      <c r="H87" s="65">
        <f t="shared" si="26"/>
        <v>1.461894</v>
      </c>
      <c r="I87" s="65">
        <f t="shared" si="26"/>
        <v>0.271949</v>
      </c>
      <c r="J87" s="65">
        <f t="shared" si="26"/>
        <v>0.27921799999999997</v>
      </c>
      <c r="K87" s="64">
        <f>K88</f>
        <v>138820791</v>
      </c>
    </row>
    <row r="88" spans="1:11" s="28" customFormat="1" ht="15.75" customHeight="1">
      <c r="A88" s="27"/>
      <c r="B88" s="29" t="s">
        <v>55</v>
      </c>
      <c r="C88" s="64">
        <f>SUM(C89:C91)</f>
        <v>46</v>
      </c>
      <c r="D88" s="64">
        <f aca="true" t="shared" si="27" ref="D88:J88">SUM(D89:D91)</f>
        <v>35</v>
      </c>
      <c r="E88" s="64">
        <f t="shared" si="27"/>
        <v>8</v>
      </c>
      <c r="F88" s="64">
        <f t="shared" si="27"/>
        <v>3</v>
      </c>
      <c r="G88" s="65">
        <f t="shared" si="27"/>
        <v>2.013061</v>
      </c>
      <c r="H88" s="65">
        <f t="shared" si="27"/>
        <v>1.461894</v>
      </c>
      <c r="I88" s="65">
        <f t="shared" si="27"/>
        <v>0.271949</v>
      </c>
      <c r="J88" s="65">
        <f t="shared" si="27"/>
        <v>0.27921799999999997</v>
      </c>
      <c r="K88" s="64">
        <f>SUM(K89:K91)</f>
        <v>138820791</v>
      </c>
    </row>
    <row r="89" spans="1:11" ht="15.75" customHeight="1">
      <c r="A89" s="10"/>
      <c r="B89" s="11" t="s">
        <v>93</v>
      </c>
      <c r="C89" s="66">
        <v>20</v>
      </c>
      <c r="D89" s="67">
        <v>20</v>
      </c>
      <c r="E89" s="67">
        <v>0</v>
      </c>
      <c r="F89" s="67">
        <v>0</v>
      </c>
      <c r="G89" s="68">
        <v>1.168912</v>
      </c>
      <c r="H89" s="76">
        <v>0.983994</v>
      </c>
      <c r="I89" s="68">
        <v>0</v>
      </c>
      <c r="J89" s="81">
        <v>0.184918</v>
      </c>
      <c r="K89" s="67">
        <v>110910905</v>
      </c>
    </row>
    <row r="90" spans="1:11" ht="15.75" customHeight="1">
      <c r="A90" s="10"/>
      <c r="B90" s="11" t="s">
        <v>94</v>
      </c>
      <c r="C90" s="66">
        <v>18</v>
      </c>
      <c r="D90" s="67">
        <v>15</v>
      </c>
      <c r="E90" s="67">
        <v>0</v>
      </c>
      <c r="F90" s="67">
        <v>3</v>
      </c>
      <c r="G90" s="68">
        <v>0.5722</v>
      </c>
      <c r="H90" s="76">
        <v>0.4779</v>
      </c>
      <c r="I90" s="68">
        <v>0</v>
      </c>
      <c r="J90" s="68">
        <v>0.0943</v>
      </c>
      <c r="K90" s="67">
        <v>24913021</v>
      </c>
    </row>
    <row r="91" spans="1:11" ht="15.75" customHeight="1">
      <c r="A91" s="10"/>
      <c r="B91" s="11" t="s">
        <v>95</v>
      </c>
      <c r="C91" s="66">
        <v>8</v>
      </c>
      <c r="D91" s="67">
        <v>0</v>
      </c>
      <c r="E91" s="67">
        <v>8</v>
      </c>
      <c r="F91" s="67">
        <v>0</v>
      </c>
      <c r="G91" s="68">
        <v>0.271949</v>
      </c>
      <c r="H91" s="76">
        <v>0</v>
      </c>
      <c r="I91" s="68">
        <v>0.271949</v>
      </c>
      <c r="J91" s="68">
        <v>0</v>
      </c>
      <c r="K91" s="67">
        <v>2996865</v>
      </c>
    </row>
    <row r="92" spans="1:11" s="28" customFormat="1" ht="15.75" customHeight="1">
      <c r="A92" s="27" t="s">
        <v>132</v>
      </c>
      <c r="B92" s="29"/>
      <c r="C92" s="64">
        <f aca="true" t="shared" si="28" ref="C92:J92">C93</f>
        <v>3</v>
      </c>
      <c r="D92" s="64">
        <f t="shared" si="28"/>
        <v>3</v>
      </c>
      <c r="E92" s="64">
        <f t="shared" si="28"/>
        <v>0</v>
      </c>
      <c r="F92" s="64">
        <f t="shared" si="28"/>
        <v>0</v>
      </c>
      <c r="G92" s="80">
        <f t="shared" si="28"/>
        <v>0.411126</v>
      </c>
      <c r="H92" s="77">
        <f t="shared" si="28"/>
        <v>0.411126</v>
      </c>
      <c r="I92" s="68">
        <f t="shared" si="28"/>
        <v>0</v>
      </c>
      <c r="J92" s="68">
        <f t="shared" si="28"/>
        <v>0</v>
      </c>
      <c r="K92" s="64">
        <f>K93</f>
        <v>7278164</v>
      </c>
    </row>
    <row r="93" spans="1:11" s="28" customFormat="1" ht="15.75" customHeight="1">
      <c r="A93" s="27"/>
      <c r="B93" s="29" t="s">
        <v>103</v>
      </c>
      <c r="C93" s="64">
        <f aca="true" t="shared" si="29" ref="C93:J93">SUM(C94)</f>
        <v>3</v>
      </c>
      <c r="D93" s="64">
        <f t="shared" si="29"/>
        <v>3</v>
      </c>
      <c r="E93" s="64">
        <f t="shared" si="29"/>
        <v>0</v>
      </c>
      <c r="F93" s="64">
        <f t="shared" si="29"/>
        <v>0</v>
      </c>
      <c r="G93" s="80">
        <f t="shared" si="29"/>
        <v>0.411126</v>
      </c>
      <c r="H93" s="77">
        <f t="shared" si="29"/>
        <v>0.411126</v>
      </c>
      <c r="I93" s="68">
        <f t="shared" si="29"/>
        <v>0</v>
      </c>
      <c r="J93" s="68">
        <f t="shared" si="29"/>
        <v>0</v>
      </c>
      <c r="K93" s="64">
        <f>SUM(K94)</f>
        <v>7278164</v>
      </c>
    </row>
    <row r="94" spans="1:11" ht="15.75" customHeight="1">
      <c r="A94" s="10"/>
      <c r="B94" s="11" t="s">
        <v>102</v>
      </c>
      <c r="C94" s="66">
        <v>3</v>
      </c>
      <c r="D94" s="67">
        <v>3</v>
      </c>
      <c r="E94" s="67" t="s">
        <v>51</v>
      </c>
      <c r="F94" s="67">
        <v>0</v>
      </c>
      <c r="G94" s="81">
        <f>SUM(H94:J94)</f>
        <v>0.411126</v>
      </c>
      <c r="H94" s="78">
        <v>0.411126</v>
      </c>
      <c r="I94" s="68">
        <v>0</v>
      </c>
      <c r="J94" s="68">
        <v>0</v>
      </c>
      <c r="K94" s="67">
        <v>7278164</v>
      </c>
    </row>
    <row r="95" spans="1:11" s="28" customFormat="1" ht="15.75" customHeight="1">
      <c r="A95" s="27" t="s">
        <v>48</v>
      </c>
      <c r="B95" s="29"/>
      <c r="C95" s="64">
        <f>C96+C98</f>
        <v>7</v>
      </c>
      <c r="D95" s="64">
        <f aca="true" t="shared" si="30" ref="D95:J95">D96+D98</f>
        <v>0</v>
      </c>
      <c r="E95" s="64">
        <f t="shared" si="30"/>
        <v>6</v>
      </c>
      <c r="F95" s="64">
        <f t="shared" si="30"/>
        <v>1</v>
      </c>
      <c r="G95" s="65">
        <f t="shared" si="30"/>
        <v>0.13608</v>
      </c>
      <c r="H95" s="65">
        <f t="shared" si="30"/>
        <v>0</v>
      </c>
      <c r="I95" s="65">
        <f t="shared" si="30"/>
        <v>0.12498</v>
      </c>
      <c r="J95" s="65">
        <f t="shared" si="30"/>
        <v>0.0111</v>
      </c>
      <c r="K95" s="64">
        <f>K96+K98</f>
        <v>854220</v>
      </c>
    </row>
    <row r="96" spans="1:11" s="28" customFormat="1" ht="15.75" customHeight="1">
      <c r="A96" s="27"/>
      <c r="B96" s="29" t="s">
        <v>97</v>
      </c>
      <c r="C96" s="64">
        <f aca="true" t="shared" si="31" ref="C96:J96">SUM(C97)</f>
        <v>1</v>
      </c>
      <c r="D96" s="64">
        <f t="shared" si="31"/>
        <v>0</v>
      </c>
      <c r="E96" s="64">
        <f t="shared" si="31"/>
        <v>0</v>
      </c>
      <c r="F96" s="64">
        <f t="shared" si="31"/>
        <v>1</v>
      </c>
      <c r="G96" s="65">
        <f t="shared" si="31"/>
        <v>0.0111</v>
      </c>
      <c r="H96" s="65">
        <f t="shared" si="31"/>
        <v>0</v>
      </c>
      <c r="I96" s="65">
        <f t="shared" si="31"/>
        <v>0</v>
      </c>
      <c r="J96" s="65">
        <f t="shared" si="31"/>
        <v>0.0111</v>
      </c>
      <c r="K96" s="64">
        <f>SUM(K97)</f>
        <v>104340</v>
      </c>
    </row>
    <row r="97" spans="1:11" ht="15.75" customHeight="1">
      <c r="A97" s="10"/>
      <c r="B97" s="11" t="s">
        <v>96</v>
      </c>
      <c r="C97" s="66">
        <v>1</v>
      </c>
      <c r="D97" s="67">
        <v>0</v>
      </c>
      <c r="E97" s="67" t="s">
        <v>50</v>
      </c>
      <c r="F97" s="67">
        <v>1</v>
      </c>
      <c r="G97" s="68">
        <v>0.0111</v>
      </c>
      <c r="H97" s="68">
        <v>0</v>
      </c>
      <c r="I97" s="68">
        <v>0</v>
      </c>
      <c r="J97" s="68">
        <v>0.0111</v>
      </c>
      <c r="K97" s="67">
        <v>104340</v>
      </c>
    </row>
    <row r="98" spans="1:11" s="28" customFormat="1" ht="15.75" customHeight="1">
      <c r="A98" s="27"/>
      <c r="B98" s="29" t="s">
        <v>55</v>
      </c>
      <c r="C98" s="64">
        <f aca="true" t="shared" si="32" ref="C98:J98">SUM(C99)</f>
        <v>6</v>
      </c>
      <c r="D98" s="64">
        <f t="shared" si="32"/>
        <v>0</v>
      </c>
      <c r="E98" s="64">
        <f t="shared" si="32"/>
        <v>6</v>
      </c>
      <c r="F98" s="64">
        <f t="shared" si="32"/>
        <v>0</v>
      </c>
      <c r="G98" s="65">
        <f t="shared" si="32"/>
        <v>0.12498</v>
      </c>
      <c r="H98" s="65">
        <f t="shared" si="32"/>
        <v>0</v>
      </c>
      <c r="I98" s="65">
        <f t="shared" si="32"/>
        <v>0.12498</v>
      </c>
      <c r="J98" s="65">
        <f t="shared" si="32"/>
        <v>0</v>
      </c>
      <c r="K98" s="64">
        <f>SUM(K99)</f>
        <v>749880</v>
      </c>
    </row>
    <row r="99" spans="1:11" ht="15.75" customHeight="1">
      <c r="A99" s="10"/>
      <c r="B99" s="11" t="s">
        <v>99</v>
      </c>
      <c r="C99" s="66">
        <v>6</v>
      </c>
      <c r="D99" s="67">
        <v>0</v>
      </c>
      <c r="E99" s="67">
        <v>6</v>
      </c>
      <c r="F99" s="67">
        <v>0</v>
      </c>
      <c r="G99" s="68">
        <v>0.12498</v>
      </c>
      <c r="H99" s="68">
        <v>0</v>
      </c>
      <c r="I99" s="68">
        <v>0.12498</v>
      </c>
      <c r="J99" s="68">
        <v>0</v>
      </c>
      <c r="K99" s="67">
        <v>749880</v>
      </c>
    </row>
    <row r="100" spans="1:11" s="28" customFormat="1" ht="15.75" customHeight="1">
      <c r="A100" s="27" t="s">
        <v>49</v>
      </c>
      <c r="B100" s="29"/>
      <c r="C100" s="62">
        <f aca="true" t="shared" si="33" ref="C100:J100">C101</f>
        <v>2</v>
      </c>
      <c r="D100" s="62">
        <f t="shared" si="33"/>
        <v>0</v>
      </c>
      <c r="E100" s="62">
        <f t="shared" si="33"/>
        <v>2</v>
      </c>
      <c r="F100" s="62">
        <f t="shared" si="33"/>
        <v>0</v>
      </c>
      <c r="G100" s="63">
        <f t="shared" si="33"/>
        <v>0.0452</v>
      </c>
      <c r="H100" s="63">
        <f t="shared" si="33"/>
        <v>0</v>
      </c>
      <c r="I100" s="63">
        <f t="shared" si="33"/>
        <v>0.0452</v>
      </c>
      <c r="J100" s="63">
        <f t="shared" si="33"/>
        <v>0</v>
      </c>
      <c r="K100" s="62">
        <f>K101</f>
        <v>176280</v>
      </c>
    </row>
    <row r="101" spans="1:11" s="28" customFormat="1" ht="15.75" customHeight="1">
      <c r="A101" s="27"/>
      <c r="B101" s="29" t="s">
        <v>101</v>
      </c>
      <c r="C101" s="62">
        <f aca="true" t="shared" si="34" ref="C101:J101">SUM(C102)</f>
        <v>2</v>
      </c>
      <c r="D101" s="62">
        <f t="shared" si="34"/>
        <v>0</v>
      </c>
      <c r="E101" s="62">
        <f t="shared" si="34"/>
        <v>2</v>
      </c>
      <c r="F101" s="62">
        <f t="shared" si="34"/>
        <v>0</v>
      </c>
      <c r="G101" s="63">
        <f t="shared" si="34"/>
        <v>0.0452</v>
      </c>
      <c r="H101" s="63">
        <f t="shared" si="34"/>
        <v>0</v>
      </c>
      <c r="I101" s="63">
        <f t="shared" si="34"/>
        <v>0.0452</v>
      </c>
      <c r="J101" s="63">
        <f t="shared" si="34"/>
        <v>0</v>
      </c>
      <c r="K101" s="62">
        <f>SUM(K102)</f>
        <v>176280</v>
      </c>
    </row>
    <row r="102" spans="1:11" ht="15.75" customHeight="1">
      <c r="A102" s="10"/>
      <c r="B102" s="11" t="s">
        <v>100</v>
      </c>
      <c r="C102" s="66">
        <v>2</v>
      </c>
      <c r="D102" s="67">
        <v>0</v>
      </c>
      <c r="E102" s="67">
        <v>2</v>
      </c>
      <c r="F102" s="67">
        <v>0</v>
      </c>
      <c r="G102" s="68">
        <v>0.0452</v>
      </c>
      <c r="H102" s="68">
        <v>0</v>
      </c>
      <c r="I102" s="68">
        <v>0.0452</v>
      </c>
      <c r="J102" s="68">
        <v>0</v>
      </c>
      <c r="K102" s="67">
        <v>176280</v>
      </c>
    </row>
    <row r="103" spans="1:11" ht="15.75" customHeight="1">
      <c r="A103" s="13"/>
      <c r="B103" s="14"/>
      <c r="C103" s="15"/>
      <c r="D103" s="13"/>
      <c r="E103" s="13"/>
      <c r="F103" s="16"/>
      <c r="G103" s="16"/>
      <c r="H103" s="13"/>
      <c r="I103" s="13"/>
      <c r="J103" s="13"/>
      <c r="K103" s="13"/>
    </row>
    <row r="104" spans="1:11" ht="17.25" customHeight="1">
      <c r="A104" s="17" t="s">
        <v>15</v>
      </c>
      <c r="B104" s="8" t="s">
        <v>121</v>
      </c>
      <c r="C104" s="17"/>
      <c r="D104" s="18"/>
      <c r="E104" s="17" t="s">
        <v>12</v>
      </c>
      <c r="F104" s="10"/>
      <c r="G104" s="10"/>
      <c r="H104" s="19" t="s">
        <v>13</v>
      </c>
      <c r="I104" s="10"/>
      <c r="J104" s="10"/>
      <c r="K104" s="83" t="s">
        <v>130</v>
      </c>
    </row>
    <row r="105" ht="17.25" customHeight="1">
      <c r="A105" s="20"/>
    </row>
    <row r="106" spans="5:11" ht="14.25" customHeight="1">
      <c r="E106" s="17" t="s">
        <v>7</v>
      </c>
      <c r="K106" s="21"/>
    </row>
    <row r="107" ht="14.25" customHeight="1">
      <c r="A107" s="20"/>
    </row>
    <row r="108" spans="1:11" ht="14.25" customHeight="1">
      <c r="A108" s="20"/>
      <c r="B108" s="17"/>
      <c r="C108" s="20"/>
      <c r="K108" s="21"/>
    </row>
    <row r="109" spans="1:11" s="1" customFormat="1" ht="16.5">
      <c r="A109" s="17" t="s">
        <v>11</v>
      </c>
      <c r="B109" s="22"/>
      <c r="C109" s="20"/>
      <c r="D109" s="20"/>
      <c r="E109" s="20"/>
      <c r="F109" s="7"/>
      <c r="G109" s="20"/>
      <c r="H109" s="7"/>
      <c r="I109" s="7"/>
      <c r="J109" s="7"/>
      <c r="K109" s="20"/>
    </row>
    <row r="110" spans="1:20" s="1" customFormat="1" ht="15" customHeight="1">
      <c r="A110" s="17" t="s">
        <v>17</v>
      </c>
      <c r="B110" s="20"/>
      <c r="C110" s="22"/>
      <c r="D110" s="22"/>
      <c r="E110" s="22"/>
      <c r="F110" s="22"/>
      <c r="G110" s="22"/>
      <c r="H110" s="22"/>
      <c r="I110" s="22"/>
      <c r="J110" s="7"/>
      <c r="K110" s="7"/>
      <c r="P110" s="4"/>
      <c r="T110" s="5"/>
    </row>
    <row r="111" spans="1:11" s="1" customFormat="1" ht="15" customHeight="1">
      <c r="A111" s="20" t="s">
        <v>14</v>
      </c>
      <c r="B111" s="7"/>
      <c r="C111" s="20"/>
      <c r="D111" s="20"/>
      <c r="E111" s="20"/>
      <c r="F111" s="20"/>
      <c r="G111" s="20"/>
      <c r="H111" s="20"/>
      <c r="I111" s="20"/>
      <c r="J111" s="7"/>
      <c r="K111" s="20"/>
    </row>
    <row r="112" spans="1:11" s="1" customFormat="1" ht="15" customHeight="1">
      <c r="A112" s="20"/>
      <c r="B112" s="20" t="s">
        <v>9</v>
      </c>
      <c r="C112" s="20"/>
      <c r="D112" s="20"/>
      <c r="E112" s="20"/>
      <c r="F112" s="20"/>
      <c r="G112" s="20"/>
      <c r="H112" s="20"/>
      <c r="I112" s="20"/>
      <c r="J112" s="7"/>
      <c r="K112" s="23"/>
    </row>
    <row r="113" spans="1:11" s="6" customFormat="1" ht="21" customHeight="1">
      <c r="A113" s="17" t="s">
        <v>10</v>
      </c>
      <c r="B113" s="24"/>
      <c r="C113" s="24"/>
      <c r="D113" s="24"/>
      <c r="E113" s="25"/>
      <c r="F113" s="24"/>
      <c r="G113" s="24"/>
      <c r="H113" s="24"/>
      <c r="I113" s="24"/>
      <c r="J113" s="24"/>
      <c r="K113" s="24"/>
    </row>
    <row r="114" ht="16.5">
      <c r="A114" s="82" t="s">
        <v>133</v>
      </c>
    </row>
  </sheetData>
  <sheetProtection/>
  <mergeCells count="7">
    <mergeCell ref="C5:F5"/>
    <mergeCell ref="G5:J5"/>
    <mergeCell ref="I4:K4"/>
    <mergeCell ref="E4:G4"/>
    <mergeCell ref="K5:K6"/>
    <mergeCell ref="A3:K3"/>
    <mergeCell ref="A5:B6"/>
  </mergeCells>
  <printOptions horizontalCentered="1"/>
  <pageMargins left="0.15748031496062992" right="0.15748031496062992" top="0.3937007874015748" bottom="0.3937007874015748" header="0.7480314960629921" footer="0.5118110236220472"/>
  <pageSetup horizontalDpi="600" verticalDpi="600" orientation="landscape" paperSize="8" r:id="rId2"/>
  <headerFooter alignWithMargins="0">
    <oddFooter>&amp;C第&amp;"Times New Roman,標準"&amp;P&amp;"新細明體,標準"頁</oddFooter>
  </headerFooter>
  <rowBreaks count="2" manualBreakCount="2">
    <brk id="43" max="255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32.50390625" style="0" bestFit="1" customWidth="1"/>
    <col min="2" max="2" width="10.50390625" style="0" bestFit="1" customWidth="1"/>
    <col min="3" max="3" width="15.50390625" style="0" bestFit="1" customWidth="1"/>
    <col min="4" max="4" width="7.75390625" style="0" bestFit="1" customWidth="1"/>
    <col min="5" max="5" width="15.50390625" style="0" bestFit="1" customWidth="1"/>
    <col min="6" max="6" width="10.50390625" style="0" bestFit="1" customWidth="1"/>
    <col min="7" max="7" width="15.50390625" style="0" bestFit="1" customWidth="1"/>
    <col min="8" max="9" width="17.75390625" style="0" bestFit="1" customWidth="1"/>
    <col min="10" max="10" width="20.875" style="0" bestFit="1" customWidth="1"/>
  </cols>
  <sheetData>
    <row r="1" spans="1:10" ht="16.5" thickBot="1">
      <c r="A1" s="97" t="s">
        <v>104</v>
      </c>
      <c r="B1" s="96" t="s">
        <v>105</v>
      </c>
      <c r="C1" s="38" t="s">
        <v>106</v>
      </c>
      <c r="D1" s="38" t="s">
        <v>107</v>
      </c>
      <c r="E1" s="38" t="s">
        <v>107</v>
      </c>
      <c r="F1" s="38" t="s">
        <v>4</v>
      </c>
      <c r="G1" s="32" t="s">
        <v>4</v>
      </c>
      <c r="H1" s="95" t="s">
        <v>108</v>
      </c>
      <c r="I1" s="96" t="s">
        <v>109</v>
      </c>
      <c r="J1" s="32" t="s">
        <v>110</v>
      </c>
    </row>
    <row r="2" spans="1:10" ht="16.5" thickBot="1">
      <c r="A2" s="97"/>
      <c r="B2" s="96"/>
      <c r="C2" s="39" t="s">
        <v>111</v>
      </c>
      <c r="D2" s="39" t="s">
        <v>112</v>
      </c>
      <c r="E2" s="39" t="s">
        <v>111</v>
      </c>
      <c r="F2" s="39" t="s">
        <v>113</v>
      </c>
      <c r="G2" s="33" t="s">
        <v>114</v>
      </c>
      <c r="H2" s="95"/>
      <c r="I2" s="96"/>
      <c r="J2" s="33" t="s">
        <v>115</v>
      </c>
    </row>
    <row r="3" spans="1:10" ht="16.5" thickBot="1">
      <c r="A3" s="97"/>
      <c r="B3" s="96"/>
      <c r="C3" s="40" t="s">
        <v>116</v>
      </c>
      <c r="D3" s="43"/>
      <c r="E3" s="40" t="s">
        <v>116</v>
      </c>
      <c r="F3" s="43"/>
      <c r="G3" s="31" t="s">
        <v>116</v>
      </c>
      <c r="H3" s="95"/>
      <c r="I3" s="96"/>
      <c r="J3" s="42"/>
    </row>
    <row r="4" spans="1:10" ht="16.5" thickBot="1">
      <c r="A4" s="35" t="s">
        <v>20</v>
      </c>
      <c r="B4" s="36">
        <v>161</v>
      </c>
      <c r="C4" s="46">
        <v>8.8772354</v>
      </c>
      <c r="D4" s="41">
        <v>98</v>
      </c>
      <c r="E4" s="46">
        <v>13.38156</v>
      </c>
      <c r="F4" s="41">
        <v>392</v>
      </c>
      <c r="G4" s="46">
        <v>36.058809600000004</v>
      </c>
      <c r="H4" s="36">
        <v>646</v>
      </c>
      <c r="I4" s="44">
        <v>58.317605</v>
      </c>
      <c r="J4" s="41">
        <v>896811211</v>
      </c>
    </row>
    <row r="5" spans="1:10" ht="16.5" thickBot="1">
      <c r="A5" s="35" t="s">
        <v>42</v>
      </c>
      <c r="B5" s="36">
        <v>12</v>
      </c>
      <c r="C5" s="47">
        <v>0.28444</v>
      </c>
      <c r="D5" s="36">
        <v>2</v>
      </c>
      <c r="E5" s="47">
        <v>0.006006</v>
      </c>
      <c r="F5" s="36">
        <v>129</v>
      </c>
      <c r="G5" s="47">
        <v>9.504455</v>
      </c>
      <c r="H5" s="36">
        <v>143</v>
      </c>
      <c r="I5" s="44">
        <v>9.794901</v>
      </c>
      <c r="J5" s="36">
        <v>1133489164</v>
      </c>
    </row>
    <row r="6" spans="1:10" ht="16.5" customHeight="1" thickBot="1">
      <c r="A6" s="34" t="s">
        <v>26</v>
      </c>
      <c r="B6" s="36">
        <v>132</v>
      </c>
      <c r="C6" s="47">
        <v>16.036251</v>
      </c>
      <c r="D6" s="36">
        <v>2</v>
      </c>
      <c r="E6" s="47">
        <v>0.0452</v>
      </c>
      <c r="F6" s="36">
        <v>169</v>
      </c>
      <c r="G6" s="47">
        <v>27.147006999999995</v>
      </c>
      <c r="H6" s="36">
        <v>303</v>
      </c>
      <c r="I6" s="44">
        <v>43.228458</v>
      </c>
      <c r="J6" s="36">
        <v>340258241</v>
      </c>
    </row>
    <row r="7" spans="1:10" ht="16.5" thickBot="1">
      <c r="A7" s="34" t="s">
        <v>67</v>
      </c>
      <c r="B7" s="36">
        <v>0</v>
      </c>
      <c r="C7" s="47">
        <v>0</v>
      </c>
      <c r="D7" s="36">
        <v>0</v>
      </c>
      <c r="E7" s="47">
        <v>0</v>
      </c>
      <c r="F7" s="36">
        <v>17</v>
      </c>
      <c r="G7" s="47">
        <v>1.385449</v>
      </c>
      <c r="H7" s="36">
        <v>17</v>
      </c>
      <c r="I7" s="44">
        <v>1.385449</v>
      </c>
      <c r="J7" s="36">
        <v>12993117</v>
      </c>
    </row>
    <row r="8" spans="1:10" ht="16.5" thickBot="1">
      <c r="A8" s="35" t="s">
        <v>117</v>
      </c>
      <c r="B8" s="36">
        <v>3</v>
      </c>
      <c r="C8" s="47">
        <v>0.4612</v>
      </c>
      <c r="D8" s="36">
        <v>0</v>
      </c>
      <c r="E8" s="47">
        <v>0</v>
      </c>
      <c r="F8" s="36">
        <v>1</v>
      </c>
      <c r="G8" s="47">
        <v>0.0111</v>
      </c>
      <c r="H8" s="36">
        <v>4</v>
      </c>
      <c r="I8" s="44">
        <v>0.0111</v>
      </c>
      <c r="J8" s="36">
        <v>7382504</v>
      </c>
    </row>
    <row r="9" spans="1:10" ht="16.5" thickBot="1">
      <c r="A9" s="37" t="s">
        <v>18</v>
      </c>
      <c r="B9" s="45">
        <f>SUM(B4:B8)</f>
        <v>308</v>
      </c>
      <c r="C9" s="48">
        <f aca="true" t="shared" si="0" ref="C9:J9">SUM(C4:C8)</f>
        <v>25.6591264</v>
      </c>
      <c r="D9" s="45">
        <f t="shared" si="0"/>
        <v>102</v>
      </c>
      <c r="E9" s="48">
        <f t="shared" si="0"/>
        <v>13.432765999999999</v>
      </c>
      <c r="F9" s="45">
        <f t="shared" si="0"/>
        <v>708</v>
      </c>
      <c r="G9" s="48">
        <f t="shared" si="0"/>
        <v>74.10682059999999</v>
      </c>
      <c r="H9" s="45">
        <f t="shared" si="0"/>
        <v>1113</v>
      </c>
      <c r="I9" s="48">
        <f t="shared" si="0"/>
        <v>112.73751299999999</v>
      </c>
      <c r="J9" s="45">
        <f t="shared" si="0"/>
        <v>2390934237</v>
      </c>
    </row>
  </sheetData>
  <sheetProtection/>
  <mergeCells count="4">
    <mergeCell ref="H1:H3"/>
    <mergeCell ref="I1:I3"/>
    <mergeCell ref="A1:A3"/>
    <mergeCell ref="B1:B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工程用地取得</dc:title>
  <dc:subject>工程用地取得</dc:subject>
  <dc:creator>經濟部水利署</dc:creator>
  <cp:keywords>統計</cp:keywords>
  <dc:description/>
  <cp:lastModifiedBy>主計室三科梁碧玲</cp:lastModifiedBy>
  <cp:lastPrinted>2018-11-20T08:04:16Z</cp:lastPrinted>
  <dcterms:created xsi:type="dcterms:W3CDTF">2001-02-01T01:28:11Z</dcterms:created>
  <dcterms:modified xsi:type="dcterms:W3CDTF">2018-11-26T08:51:26Z</dcterms:modified>
  <cp:category>I2Z</cp:category>
  <cp:version/>
  <cp:contentType/>
  <cp:contentStatus/>
</cp:coreProperties>
</file>