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875" windowHeight="10815" tabRatio="750" activeTab="12"/>
  </bookViews>
  <sheets>
    <sheet name="總表" sheetId="1" r:id="rId1"/>
    <sheet name="新北" sheetId="2" r:id="rId2"/>
    <sheet name="北市" sheetId="3" r:id="rId3"/>
    <sheet name="桃園" sheetId="4" r:id="rId4"/>
    <sheet name="臺中" sheetId="5" r:id="rId5"/>
    <sheet name="臺南" sheetId="6" r:id="rId6"/>
    <sheet name="高雄" sheetId="7" r:id="rId7"/>
    <sheet name="宜蘭" sheetId="8" r:id="rId8"/>
    <sheet name="新竹" sheetId="9" r:id="rId9"/>
    <sheet name="苗栗" sheetId="10" r:id="rId10"/>
    <sheet name="彰化" sheetId="11" r:id="rId11"/>
    <sheet name="南投" sheetId="12" r:id="rId12"/>
    <sheet name="雲林" sheetId="13" r:id="rId13"/>
    <sheet name="嘉義" sheetId="14" r:id="rId14"/>
    <sheet name="屏東" sheetId="15" r:id="rId15"/>
    <sheet name="臺東" sheetId="16" r:id="rId16"/>
    <sheet name="花蓮" sheetId="17" r:id="rId17"/>
    <sheet name="基市" sheetId="18" r:id="rId18"/>
    <sheet name="竹市" sheetId="19" r:id="rId19"/>
    <sheet name="嘉市" sheetId="20" r:id="rId20"/>
  </sheets>
  <definedNames>
    <definedName name="_xlnm.Print_Area" localSheetId="2">'北市'!$A$1:$N$36</definedName>
    <definedName name="_xlnm.Print_Area" localSheetId="18">'竹市'!$A$1:$N$37</definedName>
    <definedName name="_xlnm.Print_Area" localSheetId="7">'宜蘭'!$A$1:$N$43</definedName>
    <definedName name="_xlnm.Print_Area" localSheetId="16">'花蓮'!$A$1:$N$44</definedName>
    <definedName name="_xlnm.Print_Area" localSheetId="11">'南投'!$A$1:$N$37</definedName>
    <definedName name="_xlnm.Print_Area" localSheetId="14">'屏東'!$A$1:$N$43</definedName>
    <definedName name="_xlnm.Print_Area" localSheetId="9">'苗栗'!$A$1:$N$45</definedName>
    <definedName name="_xlnm.Print_Area" localSheetId="3">'桃園'!$A$1:$N$55</definedName>
    <definedName name="_xlnm.Print_Area" localSheetId="6">'高雄'!$A$1:$N$43</definedName>
    <definedName name="_xlnm.Print_Area" localSheetId="17">'基市'!$A$1:$N$37</definedName>
    <definedName name="_xlnm.Print_Area" localSheetId="12">'雲林'!$A$1:$N$42</definedName>
    <definedName name="_xlnm.Print_Area" localSheetId="1">'新北'!$A$1:$N$48</definedName>
    <definedName name="_xlnm.Print_Area" localSheetId="8">'新竹'!$A$1:$N$42</definedName>
    <definedName name="_xlnm.Print_Area" localSheetId="19">'嘉市'!$A$1:$N$39</definedName>
    <definedName name="_xlnm.Print_Area" localSheetId="13">'嘉義'!$A$1:$N$46</definedName>
    <definedName name="_xlnm.Print_Area" localSheetId="10">'彰化'!$A$1:$N$38</definedName>
    <definedName name="_xlnm.Print_Area" localSheetId="4">'臺中'!$A$1:$N$42</definedName>
    <definedName name="_xlnm.Print_Area" localSheetId="15">'臺東'!$A$1:$N$44</definedName>
    <definedName name="_xlnm.Print_Area" localSheetId="5">'臺南'!$A$1:$N$41</definedName>
    <definedName name="_xlnm.Print_Area" localSheetId="0">'總表'!$A$1:$AB$59</definedName>
  </definedNames>
  <calcPr fullCalcOnLoad="1"/>
</workbook>
</file>

<file path=xl/sharedStrings.xml><?xml version="1.0" encoding="utf-8"?>
<sst xmlns="http://schemas.openxmlformats.org/spreadsheetml/2006/main" count="1889" uniqueCount="248">
  <si>
    <t>年度別及</t>
  </si>
  <si>
    <t>歲  修  工  程</t>
  </si>
  <si>
    <t>加 高 加 強 工 程</t>
  </si>
  <si>
    <t>堤防</t>
  </si>
  <si>
    <t>護岸</t>
  </si>
  <si>
    <t>(公尺)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</si>
  <si>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</si>
  <si>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</si>
  <si>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</si>
  <si>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</si>
  <si>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</si>
  <si>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</si>
  <si>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</si>
  <si>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</si>
  <si>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</si>
  <si>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</si>
  <si>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</si>
  <si>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</si>
  <si>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</si>
  <si>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</si>
  <si>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</si>
  <si>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</si>
  <si>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</si>
  <si>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鳳山溪</t>
  </si>
  <si>
    <t>頭前溪</t>
  </si>
  <si>
    <t>後龍溪</t>
  </si>
  <si>
    <t>大安溪</t>
  </si>
  <si>
    <t>大甲溪</t>
  </si>
  <si>
    <t>烏溪</t>
  </si>
  <si>
    <t>濁水溪</t>
  </si>
  <si>
    <t>北港溪</t>
  </si>
  <si>
    <t>八掌溪</t>
  </si>
  <si>
    <t>朴子溪</t>
  </si>
  <si>
    <t>二仁溪</t>
  </si>
  <si>
    <t>秀姑巒溪</t>
  </si>
  <si>
    <t>卑南溪</t>
  </si>
  <si>
    <t>美崙溪</t>
  </si>
  <si>
    <t>花蓮溪</t>
  </si>
  <si>
    <t>災 修 及 搶 修 工 程</t>
  </si>
  <si>
    <t>五河局小計</t>
  </si>
  <si>
    <t>七河局小計</t>
  </si>
  <si>
    <t>三疊溪</t>
  </si>
  <si>
    <t>四河局小計</t>
  </si>
  <si>
    <t>八十八年度</t>
  </si>
  <si>
    <t>水系別</t>
  </si>
  <si>
    <t>八十四年度</t>
  </si>
  <si>
    <t>八十五年度</t>
  </si>
  <si>
    <t>八十六年度</t>
  </si>
  <si>
    <t>八十七年度</t>
  </si>
  <si>
    <t>八十四年度</t>
  </si>
  <si>
    <t>八十五年度</t>
  </si>
  <si>
    <t>八十六年度</t>
  </si>
  <si>
    <t>八十七年度</t>
  </si>
  <si>
    <t>跨省市河川小計</t>
  </si>
  <si>
    <t>淡水河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</si>
  <si>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</si>
  <si>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八十四年度</t>
  </si>
  <si>
    <t>八十五年度</t>
  </si>
  <si>
    <t>八十六年度</t>
  </si>
  <si>
    <t>八十七年度</t>
  </si>
  <si>
    <t>中央管河川小計</t>
  </si>
  <si>
    <t>蘭陽溪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</si>
  <si>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</si>
  <si>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八十四年度</t>
  </si>
  <si>
    <t>八十五年度</t>
  </si>
  <si>
    <t>八十六年度</t>
  </si>
  <si>
    <t>八十七年度</t>
  </si>
  <si>
    <t>南崁溪</t>
  </si>
  <si>
    <t>中港溪</t>
  </si>
  <si>
    <t>大安溪</t>
  </si>
  <si>
    <t>北港溪</t>
  </si>
  <si>
    <t>鹽水溪</t>
  </si>
  <si>
    <t>阿公店溪</t>
  </si>
  <si>
    <t>高屏溪</t>
  </si>
  <si>
    <t>東港溪</t>
  </si>
  <si>
    <t>四重溪</t>
  </si>
  <si>
    <t>林邊溪</t>
  </si>
  <si>
    <t>八掌溪</t>
  </si>
  <si>
    <t>曾文溪</t>
  </si>
  <si>
    <t>八十四年度</t>
  </si>
  <si>
    <t>八十五年度</t>
  </si>
  <si>
    <t>八十六年度</t>
  </si>
  <si>
    <t>八十七年度</t>
  </si>
  <si>
    <t>淡水河</t>
  </si>
  <si>
    <t>其他河川小計</t>
  </si>
  <si>
    <t>武雲溪</t>
  </si>
  <si>
    <t>鳳山溪</t>
  </si>
  <si>
    <t>西湖溪</t>
  </si>
  <si>
    <t>房裡溪</t>
  </si>
  <si>
    <t xml:space="preserve"> </t>
  </si>
  <si>
    <r>
      <t>表十四之四、新竹縣防洪工程實施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河堤</t>
    </r>
    <r>
      <rPr>
        <sz val="20"/>
        <rFont val="Times New Roman"/>
        <family val="1"/>
      </rPr>
      <t>)(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>)</t>
    </r>
  </si>
  <si>
    <t>88年下半年及89年度</t>
  </si>
  <si>
    <t>90年度</t>
  </si>
  <si>
    <t>91年度</t>
  </si>
  <si>
    <t>92年度</t>
  </si>
  <si>
    <t>93年度</t>
  </si>
  <si>
    <t>防  災  減  災  工  程</t>
  </si>
  <si>
    <t>磺溪</t>
  </si>
  <si>
    <t>二仁溪</t>
  </si>
  <si>
    <r>
      <t>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</si>
  <si>
    <t>濁水溪</t>
  </si>
  <si>
    <t>　　　2.烏溪災修及搶修工程含其他工程1處。</t>
  </si>
  <si>
    <t>說　　明：防災減災工程92(含)年度以前為新建工程。</t>
  </si>
  <si>
    <t>說明：防災減災工程92(含)年度以前為新建工程。</t>
  </si>
  <si>
    <t>94年度</t>
  </si>
  <si>
    <t>和平溪</t>
  </si>
  <si>
    <t>說明：防災減災工程92(含)年度以前為新建工程。</t>
  </si>
  <si>
    <t>95年度</t>
  </si>
  <si>
    <t>老街溪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</si>
  <si>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</si>
  <si>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溫寮溪</t>
  </si>
  <si>
    <t>疏濬</t>
  </si>
  <si>
    <t>疏濬量</t>
  </si>
  <si>
    <t>(立方公尺)</t>
  </si>
  <si>
    <t>96年度</t>
  </si>
  <si>
    <t>…</t>
  </si>
  <si>
    <t>…</t>
  </si>
  <si>
    <t>新屋溪</t>
  </si>
  <si>
    <t>…</t>
  </si>
  <si>
    <r>
      <t>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改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</si>
  <si>
    <t>防 災 減 災 工 程</t>
  </si>
  <si>
    <t>歲  修  工  程</t>
  </si>
  <si>
    <t>疏  濬  工  程</t>
  </si>
  <si>
    <t>跨省市河川小計</t>
  </si>
  <si>
    <t>中央管河川小計</t>
  </si>
  <si>
    <t>中港溪</t>
  </si>
  <si>
    <t>通霄溪</t>
  </si>
  <si>
    <r>
      <t>縣</t>
    </r>
    <r>
      <rPr>
        <sz val="11.5"/>
        <rFont val="Times New Roman"/>
        <family val="1"/>
      </rPr>
      <t>(</t>
    </r>
    <r>
      <rPr>
        <sz val="11.5"/>
        <rFont val="標楷體"/>
        <family val="4"/>
      </rPr>
      <t>市</t>
    </r>
    <r>
      <rPr>
        <sz val="11.5"/>
        <rFont val="Times New Roman"/>
        <family val="1"/>
      </rPr>
      <t>)</t>
    </r>
    <r>
      <rPr>
        <sz val="11.5"/>
        <rFont val="標楷體"/>
        <family val="4"/>
      </rPr>
      <t>管河川小計</t>
    </r>
  </si>
  <si>
    <t>97年度</t>
  </si>
  <si>
    <t>磺溪</t>
  </si>
  <si>
    <t>98年度</t>
  </si>
  <si>
    <t>大灣溪</t>
  </si>
  <si>
    <r>
      <t>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善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程</t>
    </r>
  </si>
  <si>
    <t>南澳溪</t>
  </si>
  <si>
    <t>急水溪</t>
  </si>
  <si>
    <t>吉安溪</t>
  </si>
  <si>
    <t>蘇澳溪</t>
  </si>
  <si>
    <t>99年度</t>
  </si>
  <si>
    <t>90年度</t>
  </si>
  <si>
    <t>急水溪</t>
  </si>
  <si>
    <t>得子口溪</t>
  </si>
  <si>
    <t>東澳溪</t>
  </si>
  <si>
    <t>新北市</t>
  </si>
  <si>
    <t>臺北市</t>
  </si>
  <si>
    <t>高雄市</t>
  </si>
  <si>
    <t>金門縣</t>
  </si>
  <si>
    <t>連江縣</t>
  </si>
  <si>
    <t>其他河川小計</t>
  </si>
  <si>
    <t>瑞樹坑溪</t>
  </si>
  <si>
    <t>構 造 物 維 護 管 理</t>
  </si>
  <si>
    <t>護岸</t>
  </si>
  <si>
    <t>(平方公尺)</t>
  </si>
  <si>
    <t>堤防</t>
  </si>
  <si>
    <t>堤防綠美化面積</t>
  </si>
  <si>
    <t>環  境  改  善  工  程</t>
  </si>
  <si>
    <t>疏濬工程</t>
  </si>
  <si>
    <t xml:space="preserve"> </t>
  </si>
  <si>
    <t>排序</t>
  </si>
  <si>
    <t>(平方公尺)</t>
  </si>
  <si>
    <t>88年下半年及89年度</t>
  </si>
  <si>
    <t xml:space="preserve">… </t>
  </si>
  <si>
    <t>99年度</t>
  </si>
  <si>
    <t>臺灣省合計</t>
  </si>
  <si>
    <t>連江縣</t>
  </si>
  <si>
    <t>雙溪</t>
  </si>
  <si>
    <t>臺北市</t>
  </si>
  <si>
    <t>桃園市</t>
  </si>
  <si>
    <t>縣(市)管河川小計</t>
  </si>
  <si>
    <t>豐濱溪</t>
  </si>
  <si>
    <t>資料來源：經濟部水利署公務統計報表。</t>
  </si>
  <si>
    <t>直轄市管河川小計</t>
  </si>
  <si>
    <r>
      <rPr>
        <sz val="8"/>
        <rFont val="Times New Roman"/>
        <family val="1"/>
      </rPr>
      <t>100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</si>
  <si>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101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</si>
  <si>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102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</si>
  <si>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103</t>
    </r>
    <r>
      <rPr>
        <sz val="8"/>
        <rFont val="標楷體"/>
        <family val="4"/>
      </rPr>
      <t>年 度</t>
    </r>
  </si>
  <si>
    <r>
      <rPr>
        <sz val="12"/>
        <rFont val="標楷體"/>
        <family val="4"/>
      </rPr>
      <t>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程</t>
    </r>
  </si>
  <si>
    <r>
      <rPr>
        <sz val="12"/>
        <rFont val="標楷體"/>
        <family val="4"/>
      </rPr>
      <t>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程</t>
    </r>
  </si>
  <si>
    <r>
      <rPr>
        <sz val="12"/>
        <rFont val="標楷體"/>
        <family val="4"/>
      </rPr>
      <t>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</si>
  <si>
    <r>
      <rPr>
        <sz val="12"/>
        <rFont val="標楷體"/>
        <family val="4"/>
      </rPr>
      <t>堤防</t>
    </r>
  </si>
  <si>
    <r>
      <rPr>
        <sz val="12"/>
        <rFont val="標楷體"/>
        <family val="4"/>
      </rPr>
      <t>護岸</t>
    </r>
  </si>
  <si>
    <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</si>
  <si>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</si>
  <si>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</si>
  <si>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</si>
  <si>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 年 度</t>
    </r>
  </si>
  <si>
    <r>
      <rPr>
        <sz val="8"/>
        <rFont val="Times New Roman"/>
        <family val="1"/>
      </rPr>
      <t>104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</si>
  <si>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105</t>
    </r>
    <r>
      <rPr>
        <sz val="8"/>
        <rFont val="標楷體"/>
        <family val="4"/>
      </rPr>
      <t>年 度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</si>
  <si>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年 度</t>
    </r>
  </si>
  <si>
    <t>年度別及
縣市別</t>
  </si>
  <si>
    <t>年度別及
水系別</t>
  </si>
  <si>
    <t>枋山溪</t>
  </si>
  <si>
    <t>富林溪</t>
  </si>
  <si>
    <t>基隆市河川防洪工程實施</t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</si>
  <si>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、河川防洪工程實施</t>
    </r>
  </si>
  <si>
    <r>
      <rPr>
        <sz val="8"/>
        <rFont val="Times New Roman"/>
        <family val="1"/>
      </rPr>
      <t>106</t>
    </r>
    <r>
      <rPr>
        <sz val="8"/>
        <rFont val="標楷體"/>
        <family val="4"/>
      </rPr>
      <t>年 度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</si>
  <si>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</si>
  <si>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106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</si>
  <si>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107</t>
    </r>
    <r>
      <rPr>
        <sz val="12"/>
        <rFont val="標楷體"/>
        <family val="4"/>
      </rPr>
      <t xml:space="preserve"> 年 度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</si>
  <si>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、宜蘭縣河川防洪工程實施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</si>
  <si>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、花蓮縣河川防洪工程實施</t>
    </r>
  </si>
  <si>
    <t>林子溪</t>
  </si>
  <si>
    <t>後龍溪</t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</si>
  <si>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、彰化縣河川防洪工程實施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</si>
  <si>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、新竹縣河川防洪工程實施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</si>
  <si>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、南投縣河川防洪工程實施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</si>
  <si>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、雲林縣河川防洪工程實施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</si>
  <si>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、屏東縣河川防洪工程實施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</si>
  <si>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、嘉義市河川防洪工程實施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</si>
  <si>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、新北市河川防洪工程實施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</si>
  <si>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、臺北市河川防洪工程實施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</si>
  <si>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、桃園市河川防洪工程實施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</si>
  <si>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、臺南市河川防洪工程實施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</si>
  <si>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、嘉義縣河川防洪工程實施</t>
    </r>
  </si>
  <si>
    <r>
      <rPr>
        <sz val="8"/>
        <rFont val="Times New Roman"/>
        <family val="1"/>
      </rPr>
      <t>107</t>
    </r>
    <r>
      <rPr>
        <sz val="8"/>
        <rFont val="標楷體"/>
        <family val="4"/>
      </rPr>
      <t>年 度</t>
    </r>
  </si>
  <si>
    <r>
      <rPr>
        <sz val="12"/>
        <rFont val="Times New Roman"/>
        <family val="1"/>
      </rPr>
      <t>108</t>
    </r>
    <r>
      <rPr>
        <sz val="12"/>
        <rFont val="標楷體"/>
        <family val="4"/>
      </rPr>
      <t xml:space="preserve"> 年 度</t>
    </r>
  </si>
  <si>
    <t>興仁溪</t>
  </si>
  <si>
    <t>觀音溪</t>
  </si>
  <si>
    <t>新竹市河川防洪工程實施</t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</si>
  <si>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、高雄市河川防洪工程實施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</si>
  <si>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、臺東縣河川防洪工程實施</t>
    </r>
  </si>
  <si>
    <r>
      <rPr>
        <sz val="12"/>
        <rFont val="Times New Roman"/>
        <family val="1"/>
      </rPr>
      <t>109</t>
    </r>
    <r>
      <rPr>
        <sz val="12"/>
        <rFont val="標楷體"/>
        <family val="4"/>
      </rPr>
      <t xml:space="preserve"> 年 度</t>
    </r>
  </si>
  <si>
    <t>水仙溪</t>
  </si>
  <si>
    <t>大崛溪</t>
  </si>
  <si>
    <t>社子溪</t>
  </si>
  <si>
    <t>淡水河</t>
  </si>
  <si>
    <r>
      <rPr>
        <sz val="8"/>
        <rFont val="Times New Roman"/>
        <family val="1"/>
      </rPr>
      <t>109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</si>
  <si>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108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</si>
  <si>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110</t>
    </r>
    <r>
      <rPr>
        <sz val="8"/>
        <rFont val="標楷體"/>
        <family val="4"/>
      </rPr>
      <t>年 度</t>
    </r>
  </si>
  <si>
    <r>
      <rPr>
        <sz val="12"/>
        <rFont val="Times New Roman"/>
        <family val="1"/>
      </rPr>
      <t>110</t>
    </r>
    <r>
      <rPr>
        <sz val="12"/>
        <rFont val="標楷體"/>
        <family val="4"/>
      </rPr>
      <t xml:space="preserve"> 年 度</t>
    </r>
  </si>
  <si>
    <t>八甲溪</t>
  </si>
  <si>
    <t>新虎尾溪</t>
  </si>
  <si>
    <t>太平溪</t>
  </si>
  <si>
    <t>金崙溪</t>
  </si>
  <si>
    <t>美崙溪</t>
  </si>
  <si>
    <t>堤防綠美化面積</t>
  </si>
  <si>
    <r>
      <rPr>
        <sz val="8"/>
        <rFont val="Times New Roman"/>
        <family val="1"/>
      </rPr>
      <t>111</t>
    </r>
    <r>
      <rPr>
        <sz val="8"/>
        <rFont val="標楷體"/>
        <family val="4"/>
      </rPr>
      <t>年 度</t>
    </r>
  </si>
  <si>
    <r>
      <rPr>
        <sz val="12"/>
        <rFont val="Times New Roman"/>
        <family val="1"/>
      </rPr>
      <t>111</t>
    </r>
    <r>
      <rPr>
        <sz val="12"/>
        <rFont val="標楷體"/>
        <family val="4"/>
      </rPr>
      <t xml:space="preserve"> 年 度</t>
    </r>
  </si>
  <si>
    <t>老梅溪</t>
  </si>
  <si>
    <t>太麻里溪</t>
  </si>
  <si>
    <t>大竹溪</t>
  </si>
  <si>
    <t>瑪鋉溪</t>
  </si>
  <si>
    <t>員潭溪</t>
  </si>
  <si>
    <r>
      <t>說　　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　係修正數。</t>
    </r>
  </si>
  <si>
    <r>
      <rPr>
        <sz val="11"/>
        <color indexed="9"/>
        <rFont val="標楷體"/>
        <family val="4"/>
      </rPr>
      <t>說　　明：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本表總計與細項和或有不符，係小數點以下採四捨五入進位所致。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</si>
  <si>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、桃園市河川防洪工程實施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</si>
  <si>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、臺中市河川防洪工程實施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</si>
  <si>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、苗栗縣河川防洪工程實施</t>
    </r>
  </si>
  <si>
    <t>說明：　係修正數。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</si>
</sst>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0.00_);[Red]\(0.00\)"/>
    <numFmt numFmtId="186" formatCode="0.0_);[Red]\(0.0\)"/>
    <numFmt numFmtId="187" formatCode="0_ "/>
    <numFmt numFmtId="188" formatCode="0.00_ "/>
    <numFmt numFmtId="189" formatCode="_(* #,##0.00_);_(* \(#,##0.00\);_(* &quot;-&quot;_);_(@_)"/>
    <numFmt numFmtId="190" formatCode="0.0000_);[Red]\(0.0000\)"/>
    <numFmt numFmtId="191" formatCode="_-* #,##0.0000_-;\-* #,##0.0000_-;_-* &quot;-&quot;????_-;_-@_-"/>
    <numFmt numFmtId="192" formatCode="_-* #,##0.0000000000_-;\-* #,##0.0000000000_-;_-* &quot;-&quot;??????????_-;_-@_-"/>
    <numFmt numFmtId="193" formatCode="_-* #,##0.000000_-;\-* #,##0.000000_-;_-* &quot;-&quot;??????_-;_-@_-"/>
    <numFmt numFmtId="194" formatCode="_-* #,##0.00000_-;\-* #,##0.00000_-;_-* &quot;-&quot;?????_-;_-@_-"/>
    <numFmt numFmtId="195" formatCode="0.000"/>
    <numFmt numFmtId="196" formatCode="0.0"/>
    <numFmt numFmtId="197" formatCode="0.000000"/>
    <numFmt numFmtId="198" formatCode="0.00000"/>
    <numFmt numFmtId="199" formatCode="0.0000"/>
    <numFmt numFmtId="200" formatCode="[$-404]AM/PM\ hh:mm:ss"/>
    <numFmt numFmtId="201" formatCode="_(* #,##0.0_);_(* \(#,##0.0\);_(* &quot;-&quot;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20"/>
      <name val="Times New Roman"/>
      <family val="1"/>
    </font>
    <font>
      <sz val="9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.5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1.5"/>
      <name val="標楷體"/>
      <family val="4"/>
    </font>
    <font>
      <sz val="11.5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181" fontId="6" fillId="0" borderId="11" xfId="0" applyNumberFormat="1" applyFont="1" applyBorder="1" applyAlignment="1">
      <alignment horizontal="centerContinuous" vertical="center"/>
    </xf>
    <xf numFmtId="181" fontId="6" fillId="0" borderId="11" xfId="0" applyNumberFormat="1" applyFont="1" applyBorder="1" applyAlignment="1">
      <alignment vertical="center"/>
    </xf>
    <xf numFmtId="1" fontId="6" fillId="0" borderId="13" xfId="0" applyNumberFormat="1" applyFont="1" applyBorder="1" applyAlignment="1">
      <alignment horizontal="distributed" vertical="center"/>
    </xf>
    <xf numFmtId="181" fontId="6" fillId="0" borderId="12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horizontal="right" vertical="center"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horizontal="distributed" vertical="center"/>
    </xf>
    <xf numFmtId="181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 vertical="center"/>
    </xf>
    <xf numFmtId="181" fontId="6" fillId="0" borderId="11" xfId="0" applyNumberFormat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distributed" vertical="center"/>
      <protection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81" fontId="6" fillId="0" borderId="17" xfId="0" applyNumberFormat="1" applyFont="1" applyBorder="1" applyAlignment="1">
      <alignment vertical="center"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6" fillId="0" borderId="16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11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 horizontal="distributed"/>
    </xf>
    <xf numFmtId="0" fontId="5" fillId="0" borderId="16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181" fontId="6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/>
    </xf>
    <xf numFmtId="1" fontId="6" fillId="0" borderId="16" xfId="0" applyNumberFormat="1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0" fontId="6" fillId="0" borderId="16" xfId="0" applyFont="1" applyBorder="1" applyAlignment="1">
      <alignment horizontal="center" vertical="center"/>
    </xf>
    <xf numFmtId="181" fontId="6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181" fontId="6" fillId="0" borderId="12" xfId="0" applyNumberFormat="1" applyFont="1" applyBorder="1" applyAlignment="1">
      <alignment/>
    </xf>
    <xf numFmtId="1" fontId="6" fillId="0" borderId="16" xfId="0" applyNumberFormat="1" applyFont="1" applyFill="1" applyBorder="1" applyAlignment="1">
      <alignment horizontal="distributed"/>
    </xf>
    <xf numFmtId="1" fontId="6" fillId="0" borderId="15" xfId="0" applyNumberFormat="1" applyFont="1" applyFill="1" applyBorder="1" applyAlignment="1">
      <alignment horizontal="distributed"/>
    </xf>
    <xf numFmtId="0" fontId="6" fillId="0" borderId="17" xfId="0" applyFont="1" applyBorder="1" applyAlignment="1">
      <alignment vertical="center"/>
    </xf>
    <xf numFmtId="0" fontId="6" fillId="0" borderId="15" xfId="0" applyFont="1" applyFill="1" applyBorder="1" applyAlignment="1" applyProtection="1">
      <alignment horizontal="distributed"/>
      <protection/>
    </xf>
    <xf numFmtId="0" fontId="6" fillId="0" borderId="13" xfId="0" applyNumberFormat="1" applyFont="1" applyBorder="1" applyAlignment="1">
      <alignment horizontal="distributed"/>
    </xf>
    <xf numFmtId="0" fontId="6" fillId="0" borderId="0" xfId="0" applyFont="1" applyAlignment="1">
      <alignment/>
    </xf>
    <xf numFmtId="181" fontId="6" fillId="0" borderId="11" xfId="0" applyNumberFormat="1" applyFont="1" applyBorder="1" applyAlignment="1">
      <alignment horizontal="centerContinuous"/>
    </xf>
    <xf numFmtId="181" fontId="6" fillId="0" borderId="11" xfId="0" applyNumberFormat="1" applyFont="1" applyBorder="1" applyAlignment="1">
      <alignment horizontal="right"/>
    </xf>
    <xf numFmtId="181" fontId="6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NumberFormat="1" applyFont="1" applyBorder="1" applyAlignment="1">
      <alignment horizontal="distributed"/>
    </xf>
    <xf numFmtId="181" fontId="0" fillId="0" borderId="11" xfId="0" applyNumberFormat="1" applyBorder="1" applyAlignment="1">
      <alignment horizontal="centerContinuous" vertical="center"/>
    </xf>
    <xf numFmtId="0" fontId="6" fillId="0" borderId="16" xfId="0" applyNumberFormat="1" applyFont="1" applyBorder="1" applyAlignment="1">
      <alignment horizontal="distributed"/>
    </xf>
    <xf numFmtId="181" fontId="6" fillId="0" borderId="17" xfId="0" applyNumberFormat="1" applyFont="1" applyBorder="1" applyAlignment="1">
      <alignment/>
    </xf>
    <xf numFmtId="0" fontId="6" fillId="0" borderId="16" xfId="0" applyFont="1" applyFill="1" applyBorder="1" applyAlignment="1" applyProtection="1">
      <alignment horizontal="distributed"/>
      <protection/>
    </xf>
    <xf numFmtId="1" fontId="6" fillId="0" borderId="0" xfId="0" applyNumberFormat="1" applyFont="1" applyFill="1" applyBorder="1" applyAlignment="1">
      <alignment horizontal="distributed"/>
    </xf>
    <xf numFmtId="0" fontId="6" fillId="0" borderId="16" xfId="0" applyFont="1" applyBorder="1" applyAlignment="1">
      <alignment horizontal="distributed" vertical="top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4" xfId="0" applyFont="1" applyBorder="1" applyAlignment="1">
      <alignment horizontal="distributed"/>
    </xf>
    <xf numFmtId="1" fontId="6" fillId="0" borderId="14" xfId="0" applyNumberFormat="1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0" xfId="0" applyFont="1" applyFill="1" applyBorder="1" applyAlignment="1" applyProtection="1">
      <alignment/>
      <protection/>
    </xf>
    <xf numFmtId="1" fontId="6" fillId="0" borderId="15" xfId="0" applyNumberFormat="1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11" xfId="0" applyNumberFormat="1" applyFont="1" applyBorder="1" applyAlignment="1">
      <alignment horizontal="left"/>
    </xf>
    <xf numFmtId="181" fontId="6" fillId="0" borderId="14" xfId="0" applyNumberFormat="1" applyFont="1" applyBorder="1" applyAlignment="1">
      <alignment horizontal="right"/>
    </xf>
    <xf numFmtId="181" fontId="6" fillId="0" borderId="12" xfId="0" applyNumberFormat="1" applyFont="1" applyBorder="1" applyAlignment="1">
      <alignment horizontal="right"/>
    </xf>
    <xf numFmtId="0" fontId="6" fillId="0" borderId="16" xfId="0" applyFont="1" applyFill="1" applyBorder="1" applyAlignment="1">
      <alignment horizontal="distributed"/>
    </xf>
    <xf numFmtId="0" fontId="6" fillId="0" borderId="16" xfId="0" applyNumberFormat="1" applyFont="1" applyFill="1" applyBorder="1" applyAlignment="1">
      <alignment horizontal="distributed"/>
    </xf>
    <xf numFmtId="1" fontId="6" fillId="0" borderId="16" xfId="0" applyNumberFormat="1" applyFont="1" applyFill="1" applyBorder="1" applyAlignment="1">
      <alignment horizontal="distributed" vertical="center"/>
    </xf>
    <xf numFmtId="184" fontId="6" fillId="0" borderId="11" xfId="0" applyNumberFormat="1" applyFont="1" applyBorder="1" applyAlignment="1">
      <alignment horizontal="right"/>
    </xf>
    <xf numFmtId="0" fontId="6" fillId="0" borderId="16" xfId="34" applyNumberFormat="1" applyFont="1" applyBorder="1" applyAlignment="1">
      <alignment horizontal="distributed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6" fillId="0" borderId="11" xfId="0" applyNumberFormat="1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"/>
    </xf>
    <xf numFmtId="181" fontId="6" fillId="0" borderId="11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1" fillId="0" borderId="11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11" fillId="0" borderId="15" xfId="0" applyFont="1" applyFill="1" applyBorder="1" applyAlignment="1">
      <alignment horizontal="distributed"/>
    </xf>
    <xf numFmtId="0" fontId="11" fillId="0" borderId="17" xfId="0" applyFont="1" applyFill="1" applyBorder="1" applyAlignment="1">
      <alignment horizontal="distributed"/>
    </xf>
    <xf numFmtId="181" fontId="11" fillId="0" borderId="17" xfId="34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181" fontId="6" fillId="0" borderId="12" xfId="0" applyNumberFormat="1" applyFont="1" applyFill="1" applyBorder="1" applyAlignment="1">
      <alignment/>
    </xf>
    <xf numFmtId="189" fontId="6" fillId="0" borderId="11" xfId="34" applyNumberFormat="1" applyFont="1" applyBorder="1" applyAlignment="1" applyProtection="1">
      <alignment horizontal="right"/>
      <protection hidden="1"/>
    </xf>
    <xf numFmtId="181" fontId="6" fillId="0" borderId="14" xfId="0" applyNumberFormat="1" applyFont="1" applyBorder="1" applyAlignment="1">
      <alignment horizontal="centerContinuous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0" fontId="12" fillId="0" borderId="0" xfId="0" applyFont="1" applyFill="1" applyAlignment="1">
      <alignment/>
    </xf>
    <xf numFmtId="181" fontId="12" fillId="0" borderId="17" xfId="34" applyNumberFormat="1" applyFont="1" applyFill="1" applyBorder="1" applyAlignment="1">
      <alignment/>
    </xf>
    <xf numFmtId="181" fontId="12" fillId="0" borderId="12" xfId="34" applyNumberFormat="1" applyFont="1" applyFill="1" applyBorder="1" applyAlignment="1">
      <alignment/>
    </xf>
    <xf numFmtId="0" fontId="12" fillId="0" borderId="17" xfId="0" applyFont="1" applyFill="1" applyBorder="1" applyAlignment="1">
      <alignment horizontal="distributed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183" fontId="12" fillId="0" borderId="0" xfId="0" applyNumberFormat="1" applyFont="1" applyFill="1" applyAlignment="1">
      <alignment/>
    </xf>
    <xf numFmtId="181" fontId="6" fillId="0" borderId="11" xfId="0" applyNumberFormat="1" applyFont="1" applyFill="1" applyBorder="1" applyAlignment="1">
      <alignment horizontal="centerContinuous"/>
    </xf>
    <xf numFmtId="181" fontId="6" fillId="0" borderId="0" xfId="0" applyNumberFormat="1" applyFont="1" applyFill="1" applyBorder="1" applyAlignment="1">
      <alignment horizontal="centerContinuous"/>
    </xf>
    <xf numFmtId="0" fontId="14" fillId="0" borderId="16" xfId="0" applyFont="1" applyBorder="1" applyAlignment="1">
      <alignment horizontal="distributed"/>
    </xf>
    <xf numFmtId="181" fontId="14" fillId="0" borderId="11" xfId="0" applyNumberFormat="1" applyFont="1" applyBorder="1" applyAlignment="1">
      <alignment horizontal="centerContinuous"/>
    </xf>
    <xf numFmtId="189" fontId="14" fillId="0" borderId="11" xfId="34" applyNumberFormat="1" applyFont="1" applyBorder="1" applyAlignment="1" applyProtection="1">
      <alignment horizontal="right"/>
      <protection hidden="1"/>
    </xf>
    <xf numFmtId="181" fontId="14" fillId="0" borderId="11" xfId="0" applyNumberFormat="1" applyFont="1" applyBorder="1" applyAlignment="1">
      <alignment horizontal="right"/>
    </xf>
    <xf numFmtId="181" fontId="14" fillId="0" borderId="11" xfId="0" applyNumberFormat="1" applyFont="1" applyFill="1" applyBorder="1" applyAlignment="1">
      <alignment horizontal="centerContinuous"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6" xfId="0" applyFont="1" applyFill="1" applyBorder="1" applyAlignment="1" applyProtection="1">
      <alignment horizontal="distributed"/>
      <protection/>
    </xf>
    <xf numFmtId="1" fontId="14" fillId="0" borderId="16" xfId="0" applyNumberFormat="1" applyFont="1" applyBorder="1" applyAlignment="1">
      <alignment horizontal="distributed"/>
    </xf>
    <xf numFmtId="1" fontId="14" fillId="0" borderId="15" xfId="0" applyNumberFormat="1" applyFont="1" applyBorder="1" applyAlignment="1">
      <alignment horizontal="distributed"/>
    </xf>
    <xf numFmtId="181" fontId="14" fillId="0" borderId="11" xfId="0" applyNumberFormat="1" applyFont="1" applyFill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" fontId="14" fillId="0" borderId="18" xfId="0" applyNumberFormat="1" applyFont="1" applyFill="1" applyBorder="1" applyAlignment="1">
      <alignment horizontal="distributed"/>
    </xf>
    <xf numFmtId="181" fontId="14" fillId="0" borderId="18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181" fontId="6" fillId="0" borderId="0" xfId="0" applyNumberFormat="1" applyFont="1" applyBorder="1" applyAlignment="1">
      <alignment horizontal="centerContinuous" vertical="center"/>
    </xf>
    <xf numFmtId="181" fontId="1" fillId="0" borderId="0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distributed" vertical="center"/>
    </xf>
    <xf numFmtId="1" fontId="6" fillId="0" borderId="15" xfId="0" applyNumberFormat="1" applyFont="1" applyFill="1" applyBorder="1" applyAlignment="1">
      <alignment horizontal="distributed" vertical="center"/>
    </xf>
    <xf numFmtId="181" fontId="6" fillId="0" borderId="15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Continuous"/>
    </xf>
    <xf numFmtId="0" fontId="6" fillId="0" borderId="20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189" fontId="6" fillId="0" borderId="16" xfId="34" applyNumberFormat="1" applyFont="1" applyBorder="1" applyAlignment="1" applyProtection="1">
      <alignment horizontal="right"/>
      <protection hidden="1"/>
    </xf>
    <xf numFmtId="181" fontId="6" fillId="0" borderId="16" xfId="0" applyNumberFormat="1" applyFont="1" applyFill="1" applyBorder="1" applyAlignment="1">
      <alignment horizontal="centerContinuous"/>
    </xf>
    <xf numFmtId="181" fontId="6" fillId="0" borderId="15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Border="1" applyAlignment="1">
      <alignment horizontal="right"/>
    </xf>
    <xf numFmtId="181" fontId="6" fillId="0" borderId="16" xfId="0" applyNumberFormat="1" applyFont="1" applyBorder="1" applyAlignment="1">
      <alignment/>
    </xf>
    <xf numFmtId="181" fontId="6" fillId="0" borderId="16" xfId="0" applyNumberFormat="1" applyFont="1" applyBorder="1" applyAlignment="1">
      <alignment horizontal="right"/>
    </xf>
    <xf numFmtId="189" fontId="14" fillId="0" borderId="16" xfId="34" applyNumberFormat="1" applyFont="1" applyBorder="1" applyAlignment="1" applyProtection="1">
      <alignment horizontal="right"/>
      <protection hidden="1"/>
    </xf>
    <xf numFmtId="181" fontId="14" fillId="0" borderId="16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/>
    </xf>
    <xf numFmtId="181" fontId="14" fillId="0" borderId="16" xfId="0" applyNumberFormat="1" applyFont="1" applyFill="1" applyBorder="1" applyAlignment="1">
      <alignment horizontal="centerContinuous"/>
    </xf>
    <xf numFmtId="181" fontId="14" fillId="0" borderId="0" xfId="0" applyNumberFormat="1" applyFont="1" applyBorder="1" applyAlignment="1">
      <alignment horizontal="right"/>
    </xf>
    <xf numFmtId="181" fontId="6" fillId="0" borderId="16" xfId="0" applyNumberFormat="1" applyFont="1" applyFill="1" applyBorder="1" applyAlignment="1">
      <alignment vertical="center"/>
    </xf>
    <xf numFmtId="181" fontId="6" fillId="0" borderId="15" xfId="0" applyNumberFormat="1" applyFont="1" applyFill="1" applyBorder="1" applyAlignment="1">
      <alignment vertical="center"/>
    </xf>
    <xf numFmtId="1" fontId="6" fillId="0" borderId="16" xfId="0" applyNumberFormat="1" applyFont="1" applyBorder="1" applyAlignment="1">
      <alignment/>
    </xf>
    <xf numFmtId="1" fontId="6" fillId="0" borderId="14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181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81" fontId="13" fillId="0" borderId="0" xfId="0" applyNumberFormat="1" applyFont="1" applyFill="1" applyAlignment="1">
      <alignment/>
    </xf>
    <xf numFmtId="181" fontId="13" fillId="0" borderId="0" xfId="34" applyFont="1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190" fontId="13" fillId="0" borderId="0" xfId="34" applyNumberFormat="1" applyFont="1" applyFill="1" applyBorder="1" applyAlignment="1">
      <alignment/>
    </xf>
    <xf numFmtId="190" fontId="13" fillId="0" borderId="0" xfId="0" applyNumberFormat="1" applyFont="1" applyFill="1" applyBorder="1" applyAlignment="1">
      <alignment/>
    </xf>
    <xf numFmtId="190" fontId="13" fillId="0" borderId="0" xfId="0" applyNumberFormat="1" applyFont="1" applyFill="1" applyBorder="1" applyAlignment="1">
      <alignment vertical="center"/>
    </xf>
    <xf numFmtId="19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81" fontId="6" fillId="0" borderId="17" xfId="0" applyNumberFormat="1" applyFont="1" applyBorder="1" applyAlignment="1">
      <alignment horizontal="centerContinuous"/>
    </xf>
    <xf numFmtId="181" fontId="6" fillId="0" borderId="11" xfId="0" applyNumberFormat="1" applyFont="1" applyFill="1" applyBorder="1" applyAlignment="1">
      <alignment horizontal="left" vertical="center"/>
    </xf>
    <xf numFmtId="181" fontId="6" fillId="0" borderId="14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horizontal="centerContinuous" vertical="center"/>
    </xf>
    <xf numFmtId="41" fontId="6" fillId="0" borderId="22" xfId="0" applyNumberFormat="1" applyFont="1" applyFill="1" applyBorder="1" applyAlignment="1">
      <alignment horizontal="centerContinuous" vertical="center"/>
    </xf>
    <xf numFmtId="41" fontId="6" fillId="0" borderId="11" xfId="0" applyNumberFormat="1" applyFont="1" applyFill="1" applyBorder="1" applyAlignment="1">
      <alignment horizontal="centerContinuous" vertical="center"/>
    </xf>
    <xf numFmtId="41" fontId="6" fillId="0" borderId="14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Fill="1" applyBorder="1" applyAlignment="1">
      <alignment horizontal="left"/>
    </xf>
    <xf numFmtId="194" fontId="13" fillId="0" borderId="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Continuous" vertical="center"/>
    </xf>
    <xf numFmtId="181" fontId="6" fillId="0" borderId="14" xfId="0" applyNumberFormat="1" applyFont="1" applyFill="1" applyBorder="1" applyAlignment="1">
      <alignment horizontal="centerContinuous" vertical="center"/>
    </xf>
    <xf numFmtId="181" fontId="6" fillId="0" borderId="14" xfId="0" applyNumberFormat="1" applyFont="1" applyFill="1" applyBorder="1" applyAlignment="1">
      <alignment horizontal="centerContinuous"/>
    </xf>
    <xf numFmtId="181" fontId="6" fillId="0" borderId="14" xfId="0" applyNumberFormat="1" applyFont="1" applyFill="1" applyBorder="1" applyAlignment="1">
      <alignment horizontal="left" vertical="center"/>
    </xf>
    <xf numFmtId="181" fontId="12" fillId="0" borderId="0" xfId="34" applyNumberFormat="1" applyFont="1" applyFill="1" applyBorder="1" applyAlignment="1">
      <alignment/>
    </xf>
    <xf numFmtId="0" fontId="16" fillId="0" borderId="16" xfId="0" applyFont="1" applyFill="1" applyBorder="1" applyAlignment="1">
      <alignment horizontal="distributed"/>
    </xf>
    <xf numFmtId="0" fontId="16" fillId="0" borderId="12" xfId="0" applyFont="1" applyFill="1" applyBorder="1" applyAlignment="1">
      <alignment horizontal="centerContinuous"/>
    </xf>
    <xf numFmtId="0" fontId="16" fillId="0" borderId="11" xfId="0" applyFont="1" applyFill="1" applyBorder="1" applyAlignment="1">
      <alignment horizontal="centerContinuous"/>
    </xf>
    <xf numFmtId="0" fontId="17" fillId="0" borderId="20" xfId="0" applyFont="1" applyFill="1" applyBorder="1" applyAlignment="1">
      <alignment horizontal="centerContinuous"/>
    </xf>
    <xf numFmtId="0" fontId="17" fillId="0" borderId="23" xfId="0" applyFont="1" applyFill="1" applyBorder="1" applyAlignment="1">
      <alignment horizontal="centerContinuous"/>
    </xf>
    <xf numFmtId="0" fontId="16" fillId="0" borderId="11" xfId="0" applyFont="1" applyFill="1" applyBorder="1" applyAlignment="1">
      <alignment horizontal="centerContinuous" vertical="center"/>
    </xf>
    <xf numFmtId="0" fontId="16" fillId="0" borderId="22" xfId="0" applyFont="1" applyFill="1" applyBorder="1" applyAlignment="1">
      <alignment horizontal="centerContinuous"/>
    </xf>
    <xf numFmtId="0" fontId="16" fillId="0" borderId="22" xfId="0" applyFont="1" applyFill="1" applyBorder="1" applyAlignment="1">
      <alignment horizontal="centerContinuous" vertical="center"/>
    </xf>
    <xf numFmtId="0" fontId="17" fillId="0" borderId="18" xfId="0" applyFont="1" applyFill="1" applyBorder="1" applyAlignment="1">
      <alignment horizontal="centerContinuous"/>
    </xf>
    <xf numFmtId="0" fontId="16" fillId="0" borderId="15" xfId="0" applyFont="1" applyFill="1" applyBorder="1" applyAlignment="1">
      <alignment horizontal="distributed"/>
    </xf>
    <xf numFmtId="0" fontId="16" fillId="0" borderId="19" xfId="0" applyFont="1" applyFill="1" applyBorder="1" applyAlignment="1">
      <alignment horizontal="centerContinuous"/>
    </xf>
    <xf numFmtId="0" fontId="16" fillId="0" borderId="10" xfId="0" applyFont="1" applyFill="1" applyBorder="1" applyAlignment="1">
      <alignment horizontal="centerContinuous"/>
    </xf>
    <xf numFmtId="0" fontId="16" fillId="0" borderId="12" xfId="0" applyFont="1" applyFill="1" applyBorder="1" applyAlignment="1">
      <alignment horizontal="centerContinuous" vertical="center"/>
    </xf>
    <xf numFmtId="0" fontId="16" fillId="0" borderId="17" xfId="0" applyFont="1" applyFill="1" applyBorder="1" applyAlignment="1">
      <alignment horizontal="centerContinuous"/>
    </xf>
    <xf numFmtId="0" fontId="16" fillId="0" borderId="16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181" fontId="16" fillId="0" borderId="21" xfId="34" applyFont="1" applyFill="1" applyBorder="1" applyAlignment="1">
      <alignment/>
    </xf>
    <xf numFmtId="181" fontId="16" fillId="0" borderId="22" xfId="34" applyFont="1" applyFill="1" applyBorder="1" applyAlignment="1">
      <alignment/>
    </xf>
    <xf numFmtId="181" fontId="16" fillId="0" borderId="0" xfId="34" applyFont="1" applyFill="1" applyBorder="1" applyAlignment="1">
      <alignment/>
    </xf>
    <xf numFmtId="0" fontId="16" fillId="0" borderId="0" xfId="0" applyFont="1" applyFill="1" applyBorder="1" applyAlignment="1">
      <alignment horizontal="distributed"/>
    </xf>
    <xf numFmtId="181" fontId="16" fillId="0" borderId="14" xfId="34" applyFont="1" applyFill="1" applyBorder="1" applyAlignment="1">
      <alignment vertical="center"/>
    </xf>
    <xf numFmtId="181" fontId="16" fillId="0" borderId="11" xfId="34" applyFont="1" applyFill="1" applyBorder="1" applyAlignment="1">
      <alignment vertical="center"/>
    </xf>
    <xf numFmtId="181" fontId="16" fillId="0" borderId="0" xfId="34" applyFont="1" applyFill="1" applyBorder="1" applyAlignment="1">
      <alignment vertical="center"/>
    </xf>
    <xf numFmtId="181" fontId="16" fillId="0" borderId="14" xfId="34" applyFont="1" applyFill="1" applyBorder="1" applyAlignment="1">
      <alignment/>
    </xf>
    <xf numFmtId="181" fontId="16" fillId="0" borderId="11" xfId="34" applyFont="1" applyFill="1" applyBorder="1" applyAlignment="1">
      <alignment/>
    </xf>
    <xf numFmtId="181" fontId="16" fillId="0" borderId="0" xfId="34" applyFont="1" applyFill="1" applyBorder="1" applyAlignment="1">
      <alignment/>
    </xf>
    <xf numFmtId="181" fontId="16" fillId="0" borderId="14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distributed"/>
    </xf>
    <xf numFmtId="181" fontId="18" fillId="0" borderId="14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/>
    </xf>
    <xf numFmtId="181" fontId="18" fillId="0" borderId="16" xfId="0" applyNumberFormat="1" applyFont="1" applyFill="1" applyBorder="1" applyAlignment="1">
      <alignment horizontal="right"/>
    </xf>
    <xf numFmtId="181" fontId="16" fillId="0" borderId="16" xfId="34" applyFont="1" applyFill="1" applyBorder="1" applyAlignment="1">
      <alignment/>
    </xf>
    <xf numFmtId="181" fontId="16" fillId="0" borderId="11" xfId="0" applyNumberFormat="1" applyFont="1" applyBorder="1" applyAlignment="1">
      <alignment horizontal="right"/>
    </xf>
    <xf numFmtId="181" fontId="16" fillId="0" borderId="14" xfId="0" applyNumberFormat="1" applyFont="1" applyBorder="1" applyAlignment="1">
      <alignment horizontal="right"/>
    </xf>
    <xf numFmtId="0" fontId="16" fillId="0" borderId="16" xfId="0" applyFont="1" applyFill="1" applyBorder="1" applyAlignment="1">
      <alignment horizontal="distributed"/>
    </xf>
    <xf numFmtId="0" fontId="16" fillId="0" borderId="16" xfId="0" applyFont="1" applyFill="1" applyBorder="1" applyAlignment="1">
      <alignment horizontal="distributed" vertical="top"/>
    </xf>
    <xf numFmtId="181" fontId="6" fillId="0" borderId="14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181" fontId="6" fillId="0" borderId="18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0" fontId="19" fillId="0" borderId="0" xfId="0" applyFont="1" applyFill="1" applyAlignment="1">
      <alignment horizontal="left"/>
    </xf>
    <xf numFmtId="181" fontId="17" fillId="0" borderId="14" xfId="34" applyFont="1" applyFill="1" applyBorder="1" applyAlignment="1">
      <alignment/>
    </xf>
    <xf numFmtId="0" fontId="17" fillId="0" borderId="14" xfId="0" applyFont="1" applyFill="1" applyBorder="1" applyAlignment="1">
      <alignment horizontal="distributed"/>
    </xf>
    <xf numFmtId="181" fontId="17" fillId="0" borderId="11" xfId="34" applyFont="1" applyFill="1" applyBorder="1" applyAlignment="1">
      <alignment/>
    </xf>
    <xf numFmtId="181" fontId="17" fillId="0" borderId="16" xfId="34" applyFont="1" applyFill="1" applyBorder="1" applyAlignment="1">
      <alignment/>
    </xf>
    <xf numFmtId="181" fontId="17" fillId="0" borderId="11" xfId="0" applyNumberFormat="1" applyFont="1" applyBorder="1" applyAlignment="1">
      <alignment horizontal="right"/>
    </xf>
    <xf numFmtId="181" fontId="17" fillId="0" borderId="14" xfId="0" applyNumberFormat="1" applyFont="1" applyBorder="1" applyAlignment="1">
      <alignment horizontal="right"/>
    </xf>
    <xf numFmtId="181" fontId="17" fillId="0" borderId="0" xfId="34" applyFont="1" applyFill="1" applyBorder="1" applyAlignment="1">
      <alignment/>
    </xf>
    <xf numFmtId="181" fontId="17" fillId="0" borderId="14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distributed"/>
    </xf>
    <xf numFmtId="181" fontId="17" fillId="0" borderId="16" xfId="0" applyNumberFormat="1" applyFont="1" applyFill="1" applyBorder="1" applyAlignment="1">
      <alignment vertical="center"/>
    </xf>
    <xf numFmtId="181" fontId="17" fillId="0" borderId="11" xfId="0" applyNumberFormat="1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distributed" vertical="top"/>
    </xf>
    <xf numFmtId="181" fontId="17" fillId="0" borderId="14" xfId="34" applyNumberFormat="1" applyFont="1" applyFill="1" applyBorder="1" applyAlignment="1">
      <alignment vertical="top"/>
    </xf>
    <xf numFmtId="181" fontId="17" fillId="0" borderId="16" xfId="34" applyNumberFormat="1" applyFont="1" applyFill="1" applyBorder="1" applyAlignment="1">
      <alignment vertical="top"/>
    </xf>
    <xf numFmtId="181" fontId="17" fillId="0" borderId="11" xfId="34" applyNumberFormat="1" applyFont="1" applyFill="1" applyBorder="1" applyAlignment="1">
      <alignment vertical="top"/>
    </xf>
    <xf numFmtId="181" fontId="17" fillId="0" borderId="0" xfId="34" applyNumberFormat="1" applyFont="1" applyFill="1" applyBorder="1" applyAlignment="1">
      <alignment vertical="top"/>
    </xf>
    <xf numFmtId="181" fontId="17" fillId="0" borderId="14" xfId="34" applyNumberFormat="1" applyFont="1" applyFill="1" applyBorder="1" applyAlignment="1">
      <alignment/>
    </xf>
    <xf numFmtId="184" fontId="17" fillId="0" borderId="14" xfId="0" applyNumberFormat="1" applyFont="1" applyFill="1" applyBorder="1" applyAlignment="1">
      <alignment/>
    </xf>
    <xf numFmtId="181" fontId="17" fillId="0" borderId="16" xfId="34" applyNumberFormat="1" applyFont="1" applyFill="1" applyBorder="1" applyAlignment="1">
      <alignment/>
    </xf>
    <xf numFmtId="184" fontId="17" fillId="0" borderId="11" xfId="0" applyNumberFormat="1" applyFont="1" applyFill="1" applyBorder="1" applyAlignment="1">
      <alignment/>
    </xf>
    <xf numFmtId="181" fontId="17" fillId="0" borderId="11" xfId="34" applyNumberFormat="1" applyFont="1" applyFill="1" applyBorder="1" applyAlignment="1">
      <alignment/>
    </xf>
    <xf numFmtId="181" fontId="17" fillId="0" borderId="17" xfId="34" applyNumberFormat="1" applyFont="1" applyFill="1" applyBorder="1" applyAlignment="1">
      <alignment/>
    </xf>
    <xf numFmtId="181" fontId="17" fillId="0" borderId="15" xfId="34" applyNumberFormat="1" applyFont="1" applyFill="1" applyBorder="1" applyAlignment="1">
      <alignment/>
    </xf>
    <xf numFmtId="181" fontId="17" fillId="0" borderId="12" xfId="34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 horizontal="centerContinuous" vertical="center"/>
    </xf>
    <xf numFmtId="181" fontId="0" fillId="0" borderId="14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Border="1" applyAlignment="1">
      <alignment horizontal="centerContinuous"/>
    </xf>
    <xf numFmtId="181" fontId="0" fillId="0" borderId="11" xfId="0" applyNumberFormat="1" applyFont="1" applyFill="1" applyBorder="1" applyAlignment="1">
      <alignment horizontal="centerContinuous"/>
    </xf>
    <xf numFmtId="181" fontId="0" fillId="0" borderId="11" xfId="0" applyNumberFormat="1" applyFont="1" applyBorder="1" applyAlignment="1">
      <alignment horizontal="right"/>
    </xf>
    <xf numFmtId="0" fontId="7" fillId="0" borderId="11" xfId="0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horizontal="centerContinuous"/>
    </xf>
    <xf numFmtId="181" fontId="0" fillId="0" borderId="11" xfId="0" applyNumberFormat="1" applyFont="1" applyFill="1" applyBorder="1" applyAlignment="1">
      <alignment horizontal="left" vertical="center"/>
    </xf>
    <xf numFmtId="181" fontId="0" fillId="0" borderId="14" xfId="0" applyNumberFormat="1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horizontal="left"/>
    </xf>
    <xf numFmtId="181" fontId="0" fillId="0" borderId="11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181" fontId="0" fillId="0" borderId="14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0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/>
    </xf>
    <xf numFmtId="181" fontId="0" fillId="0" borderId="13" xfId="0" applyNumberFormat="1" applyFont="1" applyFill="1" applyBorder="1" applyAlignment="1">
      <alignment horizontal="centerContinuous" vertical="center"/>
    </xf>
    <xf numFmtId="181" fontId="0" fillId="0" borderId="12" xfId="0" applyNumberFormat="1" applyFont="1" applyFill="1" applyBorder="1" applyAlignment="1">
      <alignment horizontal="centerContinuous"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181" fontId="0" fillId="0" borderId="14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81" fontId="0" fillId="0" borderId="11" xfId="0" applyNumberFormat="1" applyFont="1" applyBorder="1" applyAlignment="1">
      <alignment horizontal="left" vertical="center"/>
    </xf>
    <xf numFmtId="181" fontId="0" fillId="0" borderId="14" xfId="0" applyNumberFormat="1" applyFont="1" applyBorder="1" applyAlignment="1">
      <alignment horizontal="centerContinuous"/>
    </xf>
    <xf numFmtId="0" fontId="0" fillId="0" borderId="14" xfId="0" applyFont="1" applyBorder="1" applyAlignment="1">
      <alignment vertical="center"/>
    </xf>
    <xf numFmtId="181" fontId="0" fillId="0" borderId="11" xfId="0" applyNumberFormat="1" applyFont="1" applyBorder="1" applyAlignment="1">
      <alignment horizontal="centerContinuous" vertical="center"/>
    </xf>
    <xf numFmtId="181" fontId="0" fillId="0" borderId="11" xfId="0" applyNumberFormat="1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/>
    </xf>
    <xf numFmtId="181" fontId="0" fillId="0" borderId="14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1" fontId="0" fillId="0" borderId="17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centerContinuous"/>
    </xf>
    <xf numFmtId="0" fontId="0" fillId="0" borderId="11" xfId="0" applyFont="1" applyBorder="1" applyAlignment="1">
      <alignment/>
    </xf>
    <xf numFmtId="181" fontId="0" fillId="0" borderId="0" xfId="0" applyNumberFormat="1" applyFont="1" applyFill="1" applyBorder="1" applyAlignment="1">
      <alignment horizontal="centerContinuous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181" fontId="0" fillId="0" borderId="17" xfId="0" applyNumberFormat="1" applyFont="1" applyBorder="1" applyAlignment="1">
      <alignment/>
    </xf>
    <xf numFmtId="181" fontId="0" fillId="0" borderId="16" xfId="0" applyNumberFormat="1" applyFont="1" applyFill="1" applyBorder="1" applyAlignment="1">
      <alignment horizontal="centerContinuous" vertical="center"/>
    </xf>
    <xf numFmtId="181" fontId="0" fillId="0" borderId="16" xfId="0" applyNumberFormat="1" applyFont="1" applyBorder="1" applyAlignment="1">
      <alignment/>
    </xf>
    <xf numFmtId="181" fontId="0" fillId="0" borderId="14" xfId="0" applyNumberFormat="1" applyFont="1" applyBorder="1" applyAlignment="1">
      <alignment horizontal="right"/>
    </xf>
    <xf numFmtId="181" fontId="0" fillId="0" borderId="17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centerContinuous" vertical="center"/>
    </xf>
    <xf numFmtId="181" fontId="0" fillId="0" borderId="12" xfId="0" applyNumberFormat="1" applyFont="1" applyBorder="1" applyAlignment="1">
      <alignment horizontal="centerContinuous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0" fillId="0" borderId="14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1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distributed" vertical="top"/>
    </xf>
    <xf numFmtId="0" fontId="0" fillId="0" borderId="11" xfId="0" applyFont="1" applyBorder="1" applyAlignment="1">
      <alignment horizontal="distributed" vertical="top"/>
    </xf>
    <xf numFmtId="0" fontId="7" fillId="0" borderId="1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/>
      <protection/>
    </xf>
    <xf numFmtId="0" fontId="7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 horizontal="distributed"/>
    </xf>
    <xf numFmtId="1" fontId="0" fillId="0" borderId="11" xfId="0" applyNumberFormat="1" applyFont="1" applyBorder="1" applyAlignment="1">
      <alignment horizontal="distributed"/>
    </xf>
    <xf numFmtId="1" fontId="0" fillId="0" borderId="16" xfId="0" applyNumberFormat="1" applyFont="1" applyBorder="1" applyAlignment="1">
      <alignment horizontal="distributed"/>
    </xf>
    <xf numFmtId="0" fontId="0" fillId="0" borderId="11" xfId="0" applyFont="1" applyFill="1" applyBorder="1" applyAlignment="1">
      <alignment/>
    </xf>
    <xf numFmtId="181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 vertical="center"/>
    </xf>
    <xf numFmtId="181" fontId="0" fillId="0" borderId="12" xfId="0" applyNumberFormat="1" applyFont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centerContinuous" vertical="center"/>
    </xf>
    <xf numFmtId="181" fontId="0" fillId="0" borderId="16" xfId="0" applyNumberFormat="1" applyFont="1" applyBorder="1" applyAlignment="1">
      <alignment horizontal="right"/>
    </xf>
    <xf numFmtId="0" fontId="6" fillId="0" borderId="15" xfId="0" applyFont="1" applyFill="1" applyBorder="1" applyAlignment="1">
      <alignment horizontal="distributed"/>
    </xf>
    <xf numFmtId="181" fontId="0" fillId="0" borderId="15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1" fontId="0" fillId="0" borderId="14" xfId="0" applyNumberFormat="1" applyFont="1" applyFill="1" applyBorder="1" applyAlignment="1">
      <alignment horizontal="distributed"/>
    </xf>
    <xf numFmtId="181" fontId="0" fillId="0" borderId="17" xfId="0" applyNumberFormat="1" applyFont="1" applyBorder="1" applyAlignment="1">
      <alignment horizontal="centerContinuous"/>
    </xf>
    <xf numFmtId="0" fontId="14" fillId="0" borderId="15" xfId="0" applyFont="1" applyFill="1" applyBorder="1" applyAlignment="1" applyProtection="1">
      <alignment horizontal="distributed"/>
      <protection/>
    </xf>
    <xf numFmtId="181" fontId="0" fillId="0" borderId="12" xfId="0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top"/>
    </xf>
    <xf numFmtId="195" fontId="12" fillId="0" borderId="0" xfId="0" applyNumberFormat="1" applyFont="1" applyFill="1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6" fillId="0" borderId="19" xfId="0" applyFont="1" applyFill="1" applyBorder="1" applyAlignment="1" applyProtection="1">
      <alignment horizontal="centerContinuous" vertical="center"/>
      <protection/>
    </xf>
    <xf numFmtId="0" fontId="6" fillId="0" borderId="20" xfId="0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181" fontId="6" fillId="0" borderId="11" xfId="0" applyNumberFormat="1" applyFont="1" applyBorder="1" applyAlignment="1" applyProtection="1">
      <alignment horizontal="centerContinuous" vertical="center"/>
      <protection/>
    </xf>
    <xf numFmtId="181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distributed"/>
      <protection/>
    </xf>
    <xf numFmtId="0" fontId="6" fillId="0" borderId="14" xfId="0" applyFont="1" applyBorder="1" applyAlignment="1" applyProtection="1">
      <alignment horizontal="distributed"/>
      <protection/>
    </xf>
    <xf numFmtId="181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181" fontId="6" fillId="0" borderId="0" xfId="0" applyNumberFormat="1" applyFont="1" applyFill="1" applyBorder="1" applyAlignment="1" applyProtection="1">
      <alignment vertical="center"/>
      <protection/>
    </xf>
    <xf numFmtId="181" fontId="6" fillId="0" borderId="11" xfId="0" applyNumberFormat="1" applyFont="1" applyFill="1" applyBorder="1" applyAlignment="1" applyProtection="1">
      <alignment vertical="center"/>
      <protection/>
    </xf>
    <xf numFmtId="181" fontId="1" fillId="0" borderId="0" xfId="0" applyNumberFormat="1" applyFont="1" applyFill="1" applyBorder="1" applyAlignment="1" applyProtection="1">
      <alignment horizontal="centerContinuous" vertical="center"/>
      <protection/>
    </xf>
    <xf numFmtId="181" fontId="1" fillId="0" borderId="11" xfId="0" applyNumberFormat="1" applyFont="1" applyFill="1" applyBorder="1" applyAlignment="1" applyProtection="1">
      <alignment horizontal="centerContinuous" vertical="center"/>
      <protection/>
    </xf>
    <xf numFmtId="189" fontId="6" fillId="0" borderId="16" xfId="34" applyNumberFormat="1" applyFont="1" applyBorder="1" applyAlignment="1" applyProtection="1">
      <alignment horizontal="right"/>
      <protection/>
    </xf>
    <xf numFmtId="189" fontId="6" fillId="0" borderId="11" xfId="34" applyNumberFormat="1" applyFont="1" applyBorder="1" applyAlignment="1" applyProtection="1">
      <alignment horizontal="right"/>
      <protection/>
    </xf>
    <xf numFmtId="181" fontId="6" fillId="0" borderId="11" xfId="0" applyNumberFormat="1" applyFont="1" applyFill="1" applyBorder="1" applyAlignment="1" applyProtection="1">
      <alignment horizontal="centerContinuous"/>
      <protection/>
    </xf>
    <xf numFmtId="181" fontId="6" fillId="0" borderId="11" xfId="0" applyNumberFormat="1" applyFont="1" applyBorder="1" applyAlignment="1" applyProtection="1">
      <alignment horizontal="right" vertical="center"/>
      <protection/>
    </xf>
    <xf numFmtId="181" fontId="6" fillId="0" borderId="16" xfId="0" applyNumberFormat="1" applyFont="1" applyFill="1" applyBorder="1" applyAlignment="1" applyProtection="1">
      <alignment horizontal="centerContinuous" vertical="center"/>
      <protection/>
    </xf>
    <xf numFmtId="181" fontId="6" fillId="0" borderId="11" xfId="0" applyNumberFormat="1" applyFont="1" applyBorder="1" applyAlignment="1" applyProtection="1">
      <alignment horizontal="right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0" fillId="0" borderId="11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Font="1" applyBorder="1" applyAlignment="1" applyProtection="1">
      <alignment horizontal="right" vertical="center"/>
      <protection/>
    </xf>
    <xf numFmtId="181" fontId="0" fillId="0" borderId="11" xfId="0" applyNumberFormat="1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181" fontId="0" fillId="0" borderId="14" xfId="0" applyNumberFormat="1" applyFont="1" applyBorder="1" applyAlignment="1" applyProtection="1">
      <alignment/>
      <protection/>
    </xf>
    <xf numFmtId="181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18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181" fontId="0" fillId="0" borderId="14" xfId="0" applyNumberFormat="1" applyFont="1" applyBorder="1" applyAlignment="1" applyProtection="1">
      <alignment horizontal="left" vertical="center"/>
      <protection/>
    </xf>
    <xf numFmtId="181" fontId="0" fillId="0" borderId="11" xfId="0" applyNumberFormat="1" applyFont="1" applyBorder="1" applyAlignment="1" applyProtection="1">
      <alignment horizontal="left" vertical="center"/>
      <protection/>
    </xf>
    <xf numFmtId="181" fontId="0" fillId="0" borderId="14" xfId="0" applyNumberFormat="1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vertical="center"/>
      <protection/>
    </xf>
    <xf numFmtId="1" fontId="6" fillId="0" borderId="16" xfId="0" applyNumberFormat="1" applyFont="1" applyFill="1" applyBorder="1" applyAlignment="1" applyProtection="1">
      <alignment horizontal="distributed" vertical="center"/>
      <protection/>
    </xf>
    <xf numFmtId="181" fontId="0" fillId="0" borderId="14" xfId="0" applyNumberFormat="1" applyFont="1" applyBorder="1" applyAlignment="1" applyProtection="1">
      <alignment horizontal="centerContinuous" vertical="center"/>
      <protection/>
    </xf>
    <xf numFmtId="181" fontId="0" fillId="0" borderId="11" xfId="0" applyNumberFormat="1" applyFont="1" applyBorder="1" applyAlignment="1" applyProtection="1">
      <alignment horizontal="centerContinuous" vertical="center"/>
      <protection/>
    </xf>
    <xf numFmtId="1" fontId="6" fillId="0" borderId="16" xfId="0" applyNumberFormat="1" applyFont="1" applyFill="1" applyBorder="1" applyAlignment="1" applyProtection="1">
      <alignment horizontal="distributed"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181" fontId="0" fillId="0" borderId="14" xfId="0" applyNumberFormat="1" applyFont="1" applyBorder="1" applyAlignment="1" applyProtection="1">
      <alignment vertical="center"/>
      <protection/>
    </xf>
    <xf numFmtId="181" fontId="0" fillId="0" borderId="11" xfId="0" applyNumberFormat="1" applyFont="1" applyBorder="1" applyAlignment="1" applyProtection="1">
      <alignment vertical="center"/>
      <protection/>
    </xf>
    <xf numFmtId="1" fontId="6" fillId="0" borderId="16" xfId="0" applyNumberFormat="1" applyFont="1" applyBorder="1" applyAlignment="1" applyProtection="1">
      <alignment horizontal="distributed" vertical="center"/>
      <protection/>
    </xf>
    <xf numFmtId="181" fontId="0" fillId="0" borderId="17" xfId="0" applyNumberFormat="1" applyFont="1" applyBorder="1" applyAlignment="1" applyProtection="1">
      <alignment vertical="center"/>
      <protection/>
    </xf>
    <xf numFmtId="181" fontId="0" fillId="0" borderId="12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181" fontId="6" fillId="0" borderId="14" xfId="0" applyNumberFormat="1" applyFont="1" applyBorder="1" applyAlignment="1" applyProtection="1">
      <alignment/>
      <protection/>
    </xf>
    <xf numFmtId="181" fontId="6" fillId="0" borderId="11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" fontId="6" fillId="0" borderId="15" xfId="0" applyNumberFormat="1" applyFont="1" applyBorder="1" applyAlignment="1" applyProtection="1">
      <alignment horizontal="distributed"/>
      <protection/>
    </xf>
    <xf numFmtId="181" fontId="6" fillId="0" borderId="17" xfId="0" applyNumberFormat="1" applyFont="1" applyBorder="1" applyAlignment="1" applyProtection="1">
      <alignment/>
      <protection/>
    </xf>
    <xf numFmtId="181" fontId="6" fillId="0" borderId="12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2" fontId="12" fillId="0" borderId="0" xfId="0" applyNumberFormat="1" applyFont="1" applyFill="1" applyAlignment="1">
      <alignment/>
    </xf>
    <xf numFmtId="0" fontId="6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5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2" fillId="0" borderId="19" xfId="0" applyFont="1" applyFill="1" applyBorder="1" applyAlignment="1">
      <alignment/>
    </xf>
    <xf numFmtId="0" fontId="6" fillId="0" borderId="15" xfId="0" applyFont="1" applyBorder="1" applyAlignment="1" applyProtection="1">
      <alignment horizontal="center"/>
      <protection/>
    </xf>
    <xf numFmtId="181" fontId="0" fillId="0" borderId="15" xfId="0" applyNumberFormat="1" applyFont="1" applyBorder="1" applyAlignment="1">
      <alignment vertical="center"/>
    </xf>
    <xf numFmtId="0" fontId="16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distributed"/>
    </xf>
    <xf numFmtId="0" fontId="16" fillId="0" borderId="1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6" fillId="0" borderId="24" xfId="0" applyFont="1" applyFill="1" applyBorder="1" applyAlignment="1">
      <alignment horizontal="distributed" vertical="center" wrapText="1"/>
    </xf>
    <xf numFmtId="0" fontId="16" fillId="0" borderId="16" xfId="0" applyFont="1" applyFill="1" applyBorder="1" applyAlignment="1">
      <alignment horizontal="distributed" vertical="center" wrapText="1"/>
    </xf>
    <xf numFmtId="0" fontId="16" fillId="0" borderId="15" xfId="0" applyFont="1" applyFill="1" applyBorder="1" applyAlignment="1">
      <alignment horizontal="distributed" vertical="center" wrapText="1"/>
    </xf>
    <xf numFmtId="0" fontId="16" fillId="0" borderId="19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horizontal="distributed" vertical="center" wrapText="1"/>
      <protection/>
    </xf>
    <xf numFmtId="0" fontId="6" fillId="0" borderId="16" xfId="0" applyFont="1" applyFill="1" applyBorder="1" applyAlignment="1" applyProtection="1">
      <alignment horizontal="distributed" vertical="center" wrapText="1"/>
      <protection/>
    </xf>
    <xf numFmtId="0" fontId="6" fillId="0" borderId="15" xfId="0" applyFont="1" applyFill="1" applyBorder="1" applyAlignment="1" applyProtection="1">
      <alignment horizontal="distributed" vertical="center" wrapText="1"/>
      <protection/>
    </xf>
    <xf numFmtId="0" fontId="6" fillId="0" borderId="24" xfId="0" applyFont="1" applyFill="1" applyBorder="1" applyAlignment="1">
      <alignment horizontal="distributed" vertical="top" wrapText="1"/>
    </xf>
    <xf numFmtId="0" fontId="6" fillId="0" borderId="16" xfId="0" applyFont="1" applyFill="1" applyBorder="1" applyAlignment="1">
      <alignment horizontal="distributed" vertical="top" wrapText="1"/>
    </xf>
    <xf numFmtId="0" fontId="6" fillId="0" borderId="15" xfId="0" applyFont="1" applyFill="1" applyBorder="1" applyAlignment="1">
      <alignment horizontal="distributed" vertical="top" wrapText="1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152400</xdr:colOff>
      <xdr:row>56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8575"/>
          <a:ext cx="152400" cy="57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200025</xdr:colOff>
      <xdr:row>57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58578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- 30 -</a:t>
          </a:r>
        </a:p>
      </xdr:txBody>
    </xdr:sp>
    <xdr:clientData/>
  </xdr:twoCellAnchor>
  <xdr:twoCellAnchor editAs="oneCell">
    <xdr:from>
      <xdr:col>1</xdr:col>
      <xdr:colOff>638175</xdr:colOff>
      <xdr:row>57</xdr:row>
      <xdr:rowOff>152400</xdr:rowOff>
    </xdr:from>
    <xdr:to>
      <xdr:col>2</xdr:col>
      <xdr:colOff>9525</xdr:colOff>
      <xdr:row>58</xdr:row>
      <xdr:rowOff>152400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578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55</xdr:row>
      <xdr:rowOff>180975</xdr:rowOff>
    </xdr:from>
    <xdr:to>
      <xdr:col>2</xdr:col>
      <xdr:colOff>400050</xdr:colOff>
      <xdr:row>56</xdr:row>
      <xdr:rowOff>152400</xdr:rowOff>
    </xdr:to>
    <xdr:pic>
      <xdr:nvPicPr>
        <xdr:cNvPr id="4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657850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27</xdr:row>
      <xdr:rowOff>142875</xdr:rowOff>
    </xdr:from>
    <xdr:to>
      <xdr:col>6</xdr:col>
      <xdr:colOff>219075</xdr:colOff>
      <xdr:row>28</xdr:row>
      <xdr:rowOff>133350</xdr:rowOff>
    </xdr:to>
    <xdr:pic>
      <xdr:nvPicPr>
        <xdr:cNvPr id="5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724025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27</xdr:row>
      <xdr:rowOff>142875</xdr:rowOff>
    </xdr:from>
    <xdr:to>
      <xdr:col>24</xdr:col>
      <xdr:colOff>200025</xdr:colOff>
      <xdr:row>28</xdr:row>
      <xdr:rowOff>133350</xdr:rowOff>
    </xdr:to>
    <xdr:pic>
      <xdr:nvPicPr>
        <xdr:cNvPr id="6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724025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36</xdr:row>
      <xdr:rowOff>152400</xdr:rowOff>
    </xdr:from>
    <xdr:to>
      <xdr:col>0</xdr:col>
      <xdr:colOff>647700</xdr:colOff>
      <xdr:row>41</xdr:row>
      <xdr:rowOff>152400</xdr:rowOff>
    </xdr:to>
    <xdr:pic>
      <xdr:nvPicPr>
        <xdr:cNvPr id="1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09875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30</xdr:row>
      <xdr:rowOff>9525</xdr:rowOff>
    </xdr:from>
    <xdr:to>
      <xdr:col>3</xdr:col>
      <xdr:colOff>314325</xdr:colOff>
      <xdr:row>30</xdr:row>
      <xdr:rowOff>161925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71650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3"/>
  <sheetViews>
    <sheetView zoomScale="110" zoomScaleNormal="110" zoomScalePageLayoutView="0" workbookViewId="0" topLeftCell="A1">
      <selection activeCell="B1" sqref="B1:AB1"/>
    </sheetView>
  </sheetViews>
  <sheetFormatPr defaultColWidth="9.00390625" defaultRowHeight="15.75"/>
  <cols>
    <col min="1" max="1" width="3.625" style="102" customWidth="1"/>
    <col min="2" max="2" width="8.375" style="83" customWidth="1"/>
    <col min="3" max="3" width="6.625" style="83" customWidth="1"/>
    <col min="4" max="4" width="2.875" style="118" customWidth="1"/>
    <col min="5" max="5" width="6.625" style="83" customWidth="1"/>
    <col min="6" max="6" width="2.875" style="118" customWidth="1"/>
    <col min="7" max="7" width="6.625" style="83" customWidth="1"/>
    <col min="8" max="8" width="2.875" style="118" customWidth="1"/>
    <col min="9" max="9" width="6.625" style="83" customWidth="1"/>
    <col min="10" max="10" width="2.875" style="118" customWidth="1"/>
    <col min="11" max="11" width="6.375" style="83" customWidth="1"/>
    <col min="12" max="12" width="2.875" style="118" customWidth="1"/>
    <col min="13" max="13" width="6.375" style="83" customWidth="1"/>
    <col min="14" max="14" width="2.875" style="118" customWidth="1"/>
    <col min="15" max="15" width="6.125" style="83" customWidth="1"/>
    <col min="16" max="16" width="2.875" style="118" customWidth="1"/>
    <col min="17" max="17" width="5.625" style="83" customWidth="1"/>
    <col min="18" max="18" width="2.875" style="118" customWidth="1"/>
    <col min="19" max="19" width="7.875" style="83" hidden="1" customWidth="1"/>
    <col min="20" max="20" width="3.125" style="118" hidden="1" customWidth="1"/>
    <col min="21" max="21" width="10.125" style="83" hidden="1" customWidth="1"/>
    <col min="22" max="22" width="3.125" style="118" hidden="1" customWidth="1"/>
    <col min="23" max="23" width="7.375" style="118" customWidth="1"/>
    <col min="24" max="24" width="2.875" style="118" customWidth="1"/>
    <col min="25" max="25" width="6.375" style="118" customWidth="1"/>
    <col min="26" max="26" width="2.875" style="118" customWidth="1"/>
    <col min="27" max="27" width="9.00390625" style="118" customWidth="1"/>
    <col min="28" max="28" width="2.875" style="118" customWidth="1"/>
    <col min="29" max="29" width="0" style="83" hidden="1" customWidth="1"/>
    <col min="30" max="30" width="8.125" style="165" hidden="1" customWidth="1"/>
    <col min="31" max="37" width="8.125" style="166" hidden="1" customWidth="1"/>
    <col min="38" max="40" width="8.125" style="83" hidden="1" customWidth="1"/>
    <col min="41" max="41" width="0" style="83" hidden="1" customWidth="1"/>
    <col min="42" max="42" width="3.875" style="83" customWidth="1"/>
    <col min="43" max="43" width="8.50390625" style="83" customWidth="1"/>
    <col min="44" max="49" width="7.625" style="118" customWidth="1"/>
    <col min="50" max="50" width="7.25390625" style="83" customWidth="1"/>
    <col min="51" max="53" width="9.00390625" style="83" customWidth="1"/>
    <col min="54" max="16384" width="9.00390625" style="83" customWidth="1"/>
  </cols>
  <sheetData>
    <row r="1" spans="1:49" s="99" customFormat="1" ht="52.5" customHeight="1">
      <c r="A1" s="98"/>
      <c r="B1" s="437" t="s">
        <v>193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8"/>
      <c r="X1" s="438"/>
      <c r="Y1" s="438"/>
      <c r="Z1" s="438"/>
      <c r="AA1" s="438"/>
      <c r="AB1" s="438"/>
      <c r="AD1" s="165"/>
      <c r="AE1" s="165"/>
      <c r="AF1" s="165"/>
      <c r="AG1" s="165"/>
      <c r="AH1" s="165"/>
      <c r="AI1" s="165"/>
      <c r="AJ1" s="165"/>
      <c r="AK1" s="165"/>
      <c r="AR1" s="354"/>
      <c r="AS1" s="354"/>
      <c r="AT1" s="354"/>
      <c r="AU1" s="354"/>
      <c r="AV1" s="354"/>
      <c r="AW1" s="354"/>
    </row>
    <row r="2" spans="1:28" ht="17.25" customHeight="1">
      <c r="A2" s="83"/>
      <c r="B2" s="447" t="s">
        <v>188</v>
      </c>
      <c r="C2" s="196" t="s">
        <v>154</v>
      </c>
      <c r="D2" s="196"/>
      <c r="E2" s="196"/>
      <c r="F2" s="196"/>
      <c r="G2" s="196" t="s">
        <v>1</v>
      </c>
      <c r="H2" s="196"/>
      <c r="I2" s="196"/>
      <c r="J2" s="196"/>
      <c r="K2" s="196" t="s">
        <v>96</v>
      </c>
      <c r="L2" s="196"/>
      <c r="M2" s="196"/>
      <c r="N2" s="196"/>
      <c r="O2" s="441" t="s">
        <v>38</v>
      </c>
      <c r="P2" s="442"/>
      <c r="Q2" s="442"/>
      <c r="R2" s="442"/>
      <c r="S2" s="440" t="s">
        <v>155</v>
      </c>
      <c r="T2" s="440"/>
      <c r="U2" s="440"/>
      <c r="V2" s="440"/>
      <c r="W2" s="445" t="s">
        <v>149</v>
      </c>
      <c r="X2" s="446"/>
      <c r="Y2" s="446"/>
      <c r="Z2" s="446"/>
      <c r="AA2" s="446"/>
      <c r="AB2" s="446"/>
    </row>
    <row r="3" spans="1:49" s="98" customFormat="1" ht="12.75" customHeight="1">
      <c r="A3" s="83"/>
      <c r="B3" s="448"/>
      <c r="C3" s="197" t="s">
        <v>3</v>
      </c>
      <c r="D3" s="198" t="s">
        <v>156</v>
      </c>
      <c r="E3" s="197" t="s">
        <v>4</v>
      </c>
      <c r="F3" s="198" t="s">
        <v>156</v>
      </c>
      <c r="G3" s="197" t="s">
        <v>3</v>
      </c>
      <c r="H3" s="198" t="s">
        <v>156</v>
      </c>
      <c r="I3" s="197" t="s">
        <v>4</v>
      </c>
      <c r="J3" s="198" t="s">
        <v>156</v>
      </c>
      <c r="K3" s="197" t="s">
        <v>3</v>
      </c>
      <c r="L3" s="198" t="s">
        <v>156</v>
      </c>
      <c r="M3" s="197" t="s">
        <v>4</v>
      </c>
      <c r="N3" s="198" t="s">
        <v>156</v>
      </c>
      <c r="O3" s="197" t="s">
        <v>3</v>
      </c>
      <c r="P3" s="198" t="s">
        <v>156</v>
      </c>
      <c r="Q3" s="197" t="s">
        <v>4</v>
      </c>
      <c r="R3" s="199"/>
      <c r="S3" s="200" t="s">
        <v>111</v>
      </c>
      <c r="T3" s="198" t="s">
        <v>156</v>
      </c>
      <c r="U3" s="200" t="s">
        <v>112</v>
      </c>
      <c r="V3" s="199" t="s">
        <v>156</v>
      </c>
      <c r="W3" s="201" t="s">
        <v>3</v>
      </c>
      <c r="X3" s="198" t="s">
        <v>156</v>
      </c>
      <c r="Y3" s="201" t="s">
        <v>4</v>
      </c>
      <c r="Z3" s="198"/>
      <c r="AA3" s="202" t="s">
        <v>153</v>
      </c>
      <c r="AB3" s="203"/>
      <c r="AD3" s="167"/>
      <c r="AE3" s="168"/>
      <c r="AF3" s="168"/>
      <c r="AG3" s="168"/>
      <c r="AH3" s="168"/>
      <c r="AI3" s="168"/>
      <c r="AJ3" s="168"/>
      <c r="AK3" s="168"/>
      <c r="AR3" s="355"/>
      <c r="AS3" s="355"/>
      <c r="AT3" s="355"/>
      <c r="AU3" s="355"/>
      <c r="AV3" s="355"/>
      <c r="AW3" s="355"/>
    </row>
    <row r="4" spans="1:28" ht="16.5">
      <c r="A4" s="83"/>
      <c r="B4" s="449"/>
      <c r="C4" s="196" t="s">
        <v>5</v>
      </c>
      <c r="D4" s="205" t="s">
        <v>157</v>
      </c>
      <c r="E4" s="196" t="s">
        <v>5</v>
      </c>
      <c r="F4" s="205" t="s">
        <v>157</v>
      </c>
      <c r="G4" s="196" t="s">
        <v>5</v>
      </c>
      <c r="H4" s="205" t="s">
        <v>157</v>
      </c>
      <c r="I4" s="196" t="s">
        <v>5</v>
      </c>
      <c r="J4" s="205" t="s">
        <v>157</v>
      </c>
      <c r="K4" s="196" t="s">
        <v>5</v>
      </c>
      <c r="L4" s="205" t="s">
        <v>157</v>
      </c>
      <c r="M4" s="196" t="s">
        <v>5</v>
      </c>
      <c r="N4" s="205" t="s">
        <v>157</v>
      </c>
      <c r="O4" s="196" t="s">
        <v>5</v>
      </c>
      <c r="P4" s="205" t="s">
        <v>157</v>
      </c>
      <c r="Q4" s="196" t="s">
        <v>5</v>
      </c>
      <c r="R4" s="206" t="s">
        <v>157</v>
      </c>
      <c r="S4" s="207" t="s">
        <v>5</v>
      </c>
      <c r="T4" s="205" t="s">
        <v>157</v>
      </c>
      <c r="U4" s="207" t="s">
        <v>113</v>
      </c>
      <c r="V4" s="206" t="s">
        <v>157</v>
      </c>
      <c r="W4" s="196" t="s">
        <v>5</v>
      </c>
      <c r="X4" s="205" t="s">
        <v>157</v>
      </c>
      <c r="Y4" s="208" t="s">
        <v>5</v>
      </c>
      <c r="Z4" s="196" t="s">
        <v>157</v>
      </c>
      <c r="AA4" s="196" t="s">
        <v>158</v>
      </c>
      <c r="AB4" s="206" t="s">
        <v>157</v>
      </c>
    </row>
    <row r="5" spans="1:28" ht="16.5" hidden="1">
      <c r="A5" s="83"/>
      <c r="B5" s="209" t="s">
        <v>45</v>
      </c>
      <c r="C5" s="210"/>
      <c r="D5" s="210"/>
      <c r="E5" s="210"/>
      <c r="F5" s="210"/>
      <c r="G5" s="211">
        <v>15161</v>
      </c>
      <c r="H5" s="211"/>
      <c r="I5" s="211">
        <v>524</v>
      </c>
      <c r="J5" s="211"/>
      <c r="K5" s="211">
        <v>67966</v>
      </c>
      <c r="L5" s="211"/>
      <c r="M5" s="211">
        <v>31994</v>
      </c>
      <c r="N5" s="211"/>
      <c r="O5" s="211">
        <v>11089</v>
      </c>
      <c r="P5" s="212"/>
      <c r="Q5" s="212">
        <v>617</v>
      </c>
      <c r="R5" s="213"/>
      <c r="S5" s="211" t="e">
        <f>SUM('新北'!O5,'宜蘭'!L5,'桃園'!L5,'新竹'!L5,'苗栗'!L5,#REF!,'彰化'!L5,'南投'!L5,'雲林'!L5,'嘉義'!L5,#REF!,'高雄'!L5,'屏東'!L5,'臺東'!L5,'花蓮'!L5,#REF!,'基市'!L5,'竹市'!L5,#REF!,'嘉市'!L5,#REF!)</f>
        <v>#REF!</v>
      </c>
      <c r="T5" s="212"/>
      <c r="U5" s="212" t="e">
        <f>SUM('新北'!P5,'宜蘭'!M5,'桃園'!M5,'新竹'!M5,'苗栗'!M5,#REF!,'彰化'!M5,'南投'!M5,'雲林'!M5,'嘉義'!M5,#REF!,'高雄'!M5,'屏東'!M5,'臺東'!M5,'花蓮'!M5,#REF!,'基市'!M5,'竹市'!M5,#REF!,'嘉市'!M5,#REF!)</f>
        <v>#REF!</v>
      </c>
      <c r="V5" s="213"/>
      <c r="W5" s="213"/>
      <c r="X5" s="213"/>
      <c r="Y5" s="213"/>
      <c r="Z5" s="213"/>
      <c r="AA5" s="213"/>
      <c r="AB5" s="213"/>
    </row>
    <row r="6" spans="1:28" ht="16.5" hidden="1">
      <c r="A6" s="83"/>
      <c r="B6" s="195" t="s">
        <v>46</v>
      </c>
      <c r="C6" s="214"/>
      <c r="D6" s="214"/>
      <c r="E6" s="214"/>
      <c r="F6" s="214"/>
      <c r="G6" s="215">
        <v>12738</v>
      </c>
      <c r="H6" s="215"/>
      <c r="I6" s="215">
        <v>763</v>
      </c>
      <c r="J6" s="215"/>
      <c r="K6" s="215">
        <v>60920</v>
      </c>
      <c r="L6" s="215"/>
      <c r="M6" s="215">
        <v>29103</v>
      </c>
      <c r="N6" s="215"/>
      <c r="O6" s="215">
        <v>358</v>
      </c>
      <c r="P6" s="216"/>
      <c r="Q6" s="216">
        <v>538</v>
      </c>
      <c r="R6" s="217"/>
      <c r="S6" s="215" t="e">
        <f>SUM('新北'!O6,'宜蘭'!L6,'桃園'!L6,'新竹'!L6,'苗栗'!L6,#REF!,'彰化'!L6,'南投'!L6,'雲林'!L6,'嘉義'!L6,#REF!,'高雄'!L6,'屏東'!L6,'臺東'!L6,'花蓮'!L6,#REF!,'基市'!L6,'竹市'!L6,#REF!,'嘉市'!L6,#REF!)</f>
        <v>#REF!</v>
      </c>
      <c r="T6" s="216"/>
      <c r="U6" s="216" t="e">
        <f>SUM('新北'!P6,'宜蘭'!M6,'桃園'!M6,'新竹'!M6,'苗栗'!M6,#REF!,'彰化'!M6,'南投'!M6,'雲林'!M6,'嘉義'!M6,#REF!,'高雄'!M6,'屏東'!M6,'臺東'!M6,'花蓮'!M6,#REF!,'基市'!M6,'竹市'!M6,#REF!,'嘉市'!M6,#REF!)</f>
        <v>#REF!</v>
      </c>
      <c r="V6" s="217"/>
      <c r="W6" s="217"/>
      <c r="X6" s="217"/>
      <c r="Y6" s="217"/>
      <c r="Z6" s="217"/>
      <c r="AA6" s="217"/>
      <c r="AB6" s="217"/>
    </row>
    <row r="7" spans="1:28" ht="16.5" hidden="1">
      <c r="A7" s="83"/>
      <c r="B7" s="195" t="s">
        <v>47</v>
      </c>
      <c r="C7" s="214"/>
      <c r="D7" s="214"/>
      <c r="E7" s="214"/>
      <c r="F7" s="214"/>
      <c r="G7" s="218">
        <v>5328</v>
      </c>
      <c r="H7" s="218"/>
      <c r="I7" s="218">
        <v>220</v>
      </c>
      <c r="J7" s="218"/>
      <c r="K7" s="218">
        <v>66500</v>
      </c>
      <c r="L7" s="218"/>
      <c r="M7" s="218">
        <v>23927</v>
      </c>
      <c r="N7" s="218"/>
      <c r="O7" s="218">
        <v>4110</v>
      </c>
      <c r="P7" s="219"/>
      <c r="Q7" s="219">
        <v>4000</v>
      </c>
      <c r="R7" s="220"/>
      <c r="S7" s="218" t="e">
        <f>SUM('新北'!O7,'宜蘭'!L7,'桃園'!L7,'新竹'!L7,'苗栗'!L7,#REF!,'彰化'!L7,'南投'!L7,'雲林'!L7,'嘉義'!L7,#REF!,'高雄'!L7,'屏東'!L7,'臺東'!L7,'花蓮'!L7,#REF!,'基市'!L7,'竹市'!L7,#REF!,'嘉市'!L7,#REF!)</f>
        <v>#REF!</v>
      </c>
      <c r="T7" s="219"/>
      <c r="U7" s="219" t="e">
        <f>SUM('新北'!P7,'宜蘭'!M7,'桃園'!M7,'新竹'!M7,'苗栗'!M7,#REF!,'彰化'!M7,'南投'!M7,'雲林'!M7,'嘉義'!M7,#REF!,'高雄'!M7,'屏東'!M7,'臺東'!M7,'花蓮'!M7,#REF!,'基市'!M7,'竹市'!M7,#REF!,'嘉市'!M7,#REF!)</f>
        <v>#REF!</v>
      </c>
      <c r="V7" s="220"/>
      <c r="W7" s="220"/>
      <c r="X7" s="220"/>
      <c r="Y7" s="220"/>
      <c r="Z7" s="220"/>
      <c r="AA7" s="220"/>
      <c r="AB7" s="220"/>
    </row>
    <row r="8" spans="1:28" ht="16.5" hidden="1">
      <c r="A8" s="83"/>
      <c r="B8" s="195" t="s">
        <v>48</v>
      </c>
      <c r="C8" s="214"/>
      <c r="D8" s="214"/>
      <c r="E8" s="214"/>
      <c r="F8" s="214"/>
      <c r="G8" s="218">
        <v>11751</v>
      </c>
      <c r="H8" s="218"/>
      <c r="I8" s="218">
        <v>4096</v>
      </c>
      <c r="J8" s="218"/>
      <c r="K8" s="218">
        <v>54436</v>
      </c>
      <c r="L8" s="218"/>
      <c r="M8" s="218">
        <v>33691</v>
      </c>
      <c r="N8" s="218"/>
      <c r="O8" s="218">
        <v>2722</v>
      </c>
      <c r="P8" s="219"/>
      <c r="Q8" s="218">
        <v>3102</v>
      </c>
      <c r="R8" s="219"/>
      <c r="S8" s="218" t="e">
        <f>SUM('新北'!O8,'宜蘭'!L8,'桃園'!L8,'新竹'!L8,'苗栗'!L8,#REF!,'彰化'!L8,'南投'!L8,'雲林'!L8,'嘉義'!L8,#REF!,'高雄'!L8,'屏東'!L8,'臺東'!L8,'花蓮'!L8,#REF!,'基市'!L8,'竹市'!L8,#REF!,'嘉市'!L8,#REF!)</f>
        <v>#REF!</v>
      </c>
      <c r="T8" s="219"/>
      <c r="U8" s="218" t="e">
        <f>SUM('新北'!P8,'宜蘭'!M8,'桃園'!M8,'新竹'!M8,'苗栗'!M8,#REF!,'彰化'!M8,'南投'!M8,'雲林'!M8,'嘉義'!M8,#REF!,'高雄'!M8,'屏東'!M8,'臺東'!M8,'花蓮'!M8,#REF!,'基市'!M8,'竹市'!M8,#REF!,'嘉市'!M8,#REF!)</f>
        <v>#REF!</v>
      </c>
      <c r="V8" s="219"/>
      <c r="W8" s="220"/>
      <c r="X8" s="220"/>
      <c r="Y8" s="220"/>
      <c r="Z8" s="220"/>
      <c r="AA8" s="220"/>
      <c r="AB8" s="220"/>
    </row>
    <row r="9" spans="1:28" ht="16.5" hidden="1">
      <c r="A9" s="83"/>
      <c r="B9" s="195" t="s">
        <v>43</v>
      </c>
      <c r="C9" s="214"/>
      <c r="D9" s="214"/>
      <c r="E9" s="214"/>
      <c r="F9" s="214"/>
      <c r="G9" s="218">
        <v>4991</v>
      </c>
      <c r="H9" s="218"/>
      <c r="I9" s="218">
        <v>4507</v>
      </c>
      <c r="J9" s="218"/>
      <c r="K9" s="218">
        <v>74229</v>
      </c>
      <c r="L9" s="218"/>
      <c r="M9" s="218">
        <v>33414</v>
      </c>
      <c r="N9" s="218"/>
      <c r="O9" s="218">
        <v>12535</v>
      </c>
      <c r="P9" s="219"/>
      <c r="Q9" s="218">
        <v>1437</v>
      </c>
      <c r="R9" s="219"/>
      <c r="S9" s="218" t="e">
        <f>SUM('新北'!O9,'宜蘭'!L9,'桃園'!L9,'新竹'!L9,'苗栗'!L9,#REF!,'彰化'!L9,'南投'!L9,'雲林'!L9,'嘉義'!L9,#REF!,'高雄'!L9,'屏東'!L9,'臺東'!L9,'花蓮'!L9,#REF!,'基市'!L9,'竹市'!L9,#REF!,'嘉市'!L9,#REF!)</f>
        <v>#REF!</v>
      </c>
      <c r="T9" s="219"/>
      <c r="U9" s="218" t="e">
        <f>SUM('新北'!P9,'宜蘭'!M9,'桃園'!M9,'新竹'!M9,'苗栗'!M9,#REF!,'彰化'!M9,'南投'!M9,'雲林'!M9,'嘉義'!M9,#REF!,'高雄'!M9,'屏東'!M9,'臺東'!M9,'花蓮'!M9,#REF!,'基市'!M9,'竹市'!M9,#REF!,'嘉市'!M9,#REF!)</f>
        <v>#REF!</v>
      </c>
      <c r="V9" s="219"/>
      <c r="W9" s="220"/>
      <c r="X9" s="220"/>
      <c r="Y9" s="220"/>
      <c r="Z9" s="220"/>
      <c r="AA9" s="220"/>
      <c r="AB9" s="220"/>
    </row>
    <row r="10" spans="1:28" ht="21" hidden="1">
      <c r="A10" s="83"/>
      <c r="B10" s="195" t="s">
        <v>159</v>
      </c>
      <c r="C10" s="221"/>
      <c r="D10" s="222"/>
      <c r="E10" s="221"/>
      <c r="F10" s="222"/>
      <c r="G10" s="218">
        <v>2252</v>
      </c>
      <c r="H10" s="218"/>
      <c r="I10" s="218">
        <v>3875</v>
      </c>
      <c r="J10" s="218"/>
      <c r="K10" s="218">
        <v>51705</v>
      </c>
      <c r="L10" s="218"/>
      <c r="M10" s="218">
        <v>29812</v>
      </c>
      <c r="N10" s="218"/>
      <c r="O10" s="218">
        <v>3107</v>
      </c>
      <c r="P10" s="219"/>
      <c r="Q10" s="218">
        <v>1669</v>
      </c>
      <c r="R10" s="219"/>
      <c r="S10" s="218" t="e">
        <f>SUM('新北'!O10,'宜蘭'!L10,'桃園'!L10,'新竹'!L10,'苗栗'!L10,#REF!,'彰化'!L10,'南投'!L10,'雲林'!L10,'嘉義'!L10,#REF!,'高雄'!L10,'屏東'!L10,'臺東'!L10,'花蓮'!L10,#REF!,'基市'!L10,'竹市'!L10,#REF!,'嘉市'!L10,#REF!,'北市'!L10,#REF!,#REF!,#REF!)</f>
        <v>#REF!</v>
      </c>
      <c r="T10" s="219"/>
      <c r="U10" s="218" t="e">
        <f>SUM('新北'!P10,'宜蘭'!M10,'桃園'!M10,'新竹'!M10,'苗栗'!M10,#REF!,'彰化'!M10,'南投'!M10,'雲林'!M10,'嘉義'!M10,#REF!,'高雄'!M10,'屏東'!M10,'臺東'!M10,'花蓮'!M10,#REF!,'基市'!M10,'竹市'!M10,#REF!,'嘉市'!M10,#REF!,'北市'!M10,#REF!,#REF!,#REF!)</f>
        <v>#REF!</v>
      </c>
      <c r="V10" s="219"/>
      <c r="W10" s="220"/>
      <c r="X10" s="220"/>
      <c r="Y10" s="220"/>
      <c r="Z10" s="220"/>
      <c r="AA10" s="220"/>
      <c r="AB10" s="220"/>
    </row>
    <row r="11" spans="2:49" s="91" customFormat="1" ht="16.5" hidden="1">
      <c r="B11" s="195" t="s">
        <v>94</v>
      </c>
      <c r="C11" s="218">
        <v>42964</v>
      </c>
      <c r="D11" s="218"/>
      <c r="E11" s="218">
        <v>5248</v>
      </c>
      <c r="F11" s="218"/>
      <c r="G11" s="218">
        <v>18709</v>
      </c>
      <c r="H11" s="218"/>
      <c r="I11" s="218">
        <v>8441</v>
      </c>
      <c r="J11" s="218"/>
      <c r="K11" s="218">
        <v>74368</v>
      </c>
      <c r="L11" s="218"/>
      <c r="M11" s="218">
        <v>16851</v>
      </c>
      <c r="N11" s="218"/>
      <c r="O11" s="218">
        <v>2555</v>
      </c>
      <c r="P11" s="218"/>
      <c r="Q11" s="218">
        <v>5659</v>
      </c>
      <c r="R11" s="218"/>
      <c r="S11" s="223" t="s">
        <v>160</v>
      </c>
      <c r="T11" s="224"/>
      <c r="U11" s="223" t="s">
        <v>160</v>
      </c>
      <c r="V11" s="219"/>
      <c r="W11" s="220"/>
      <c r="X11" s="220"/>
      <c r="Y11" s="220"/>
      <c r="Z11" s="220"/>
      <c r="AA11" s="220"/>
      <c r="AB11" s="220"/>
      <c r="AD11" s="169">
        <f>E11+I11+M11+Q11</f>
        <v>36199</v>
      </c>
      <c r="AE11" s="170"/>
      <c r="AF11" s="170"/>
      <c r="AG11" s="170"/>
      <c r="AH11" s="170"/>
      <c r="AI11" s="170"/>
      <c r="AJ11" s="170"/>
      <c r="AK11" s="170"/>
      <c r="AR11" s="113"/>
      <c r="AS11" s="113"/>
      <c r="AT11" s="113"/>
      <c r="AU11" s="113"/>
      <c r="AV11" s="113"/>
      <c r="AW11" s="113"/>
    </row>
    <row r="12" spans="2:49" s="91" customFormat="1" ht="16.5" hidden="1">
      <c r="B12" s="195" t="s">
        <v>95</v>
      </c>
      <c r="C12" s="218">
        <v>44218</v>
      </c>
      <c r="D12" s="218"/>
      <c r="E12" s="218">
        <v>7458</v>
      </c>
      <c r="F12" s="218"/>
      <c r="G12" s="218">
        <v>147357</v>
      </c>
      <c r="H12" s="218"/>
      <c r="I12" s="218">
        <v>6116</v>
      </c>
      <c r="J12" s="218"/>
      <c r="K12" s="218">
        <v>27423</v>
      </c>
      <c r="L12" s="218"/>
      <c r="M12" s="218">
        <v>14521</v>
      </c>
      <c r="N12" s="218"/>
      <c r="O12" s="218">
        <v>15562</v>
      </c>
      <c r="P12" s="218"/>
      <c r="Q12" s="218">
        <v>21919</v>
      </c>
      <c r="R12" s="218"/>
      <c r="S12" s="223" t="s">
        <v>160</v>
      </c>
      <c r="T12" s="224"/>
      <c r="U12" s="223" t="s">
        <v>160</v>
      </c>
      <c r="V12" s="219"/>
      <c r="W12" s="220"/>
      <c r="X12" s="220"/>
      <c r="Y12" s="220"/>
      <c r="Z12" s="220"/>
      <c r="AA12" s="220"/>
      <c r="AB12" s="220"/>
      <c r="AD12" s="169">
        <f>E12+I12+M12+Q12</f>
        <v>50014</v>
      </c>
      <c r="AE12" s="170"/>
      <c r="AF12" s="170"/>
      <c r="AG12" s="170"/>
      <c r="AH12" s="170"/>
      <c r="AI12" s="170"/>
      <c r="AJ12" s="170"/>
      <c r="AK12" s="170"/>
      <c r="AR12" s="113"/>
      <c r="AS12" s="113"/>
      <c r="AT12" s="113"/>
      <c r="AU12" s="113"/>
      <c r="AV12" s="113"/>
      <c r="AW12" s="113"/>
    </row>
    <row r="13" spans="2:49" s="91" customFormat="1" ht="16.5" hidden="1">
      <c r="B13" s="195" t="s">
        <v>104</v>
      </c>
      <c r="C13" s="218">
        <v>34730</v>
      </c>
      <c r="D13" s="218"/>
      <c r="E13" s="218">
        <v>11760</v>
      </c>
      <c r="F13" s="218"/>
      <c r="G13" s="218">
        <v>142440</v>
      </c>
      <c r="H13" s="218"/>
      <c r="I13" s="218">
        <v>7253</v>
      </c>
      <c r="J13" s="218"/>
      <c r="K13" s="218">
        <v>24875</v>
      </c>
      <c r="L13" s="218"/>
      <c r="M13" s="218">
        <v>19410</v>
      </c>
      <c r="N13" s="218"/>
      <c r="O13" s="218">
        <v>21250</v>
      </c>
      <c r="P13" s="218"/>
      <c r="Q13" s="218">
        <v>44965</v>
      </c>
      <c r="R13" s="219"/>
      <c r="S13" s="225" t="s">
        <v>160</v>
      </c>
      <c r="T13" s="224"/>
      <c r="U13" s="223" t="s">
        <v>160</v>
      </c>
      <c r="V13" s="219"/>
      <c r="W13" s="220"/>
      <c r="X13" s="220"/>
      <c r="Y13" s="220"/>
      <c r="Z13" s="220"/>
      <c r="AA13" s="220"/>
      <c r="AB13" s="220"/>
      <c r="AD13" s="169"/>
      <c r="AE13" s="170"/>
      <c r="AF13" s="170"/>
      <c r="AG13" s="170"/>
      <c r="AH13" s="170"/>
      <c r="AI13" s="170"/>
      <c r="AJ13" s="170"/>
      <c r="AK13" s="170"/>
      <c r="AR13" s="113"/>
      <c r="AS13" s="113"/>
      <c r="AT13" s="113"/>
      <c r="AU13" s="113"/>
      <c r="AV13" s="113"/>
      <c r="AW13" s="113"/>
    </row>
    <row r="14" spans="2:49" s="91" customFormat="1" ht="16.5" customHeight="1" hidden="1">
      <c r="B14" s="195" t="s">
        <v>107</v>
      </c>
      <c r="C14" s="218">
        <v>31815</v>
      </c>
      <c r="D14" s="222"/>
      <c r="E14" s="218">
        <v>11261</v>
      </c>
      <c r="F14" s="222"/>
      <c r="G14" s="218">
        <v>112357</v>
      </c>
      <c r="H14" s="218"/>
      <c r="I14" s="218">
        <v>7182</v>
      </c>
      <c r="J14" s="218"/>
      <c r="K14" s="218">
        <v>37285</v>
      </c>
      <c r="L14" s="218"/>
      <c r="M14" s="218">
        <v>31339</v>
      </c>
      <c r="N14" s="218"/>
      <c r="O14" s="218">
        <v>19052</v>
      </c>
      <c r="P14" s="218"/>
      <c r="Q14" s="218">
        <v>32890</v>
      </c>
      <c r="R14" s="219"/>
      <c r="S14" s="226" t="e">
        <f>SUM('新北'!J16,'宜蘭'!J16,'桃園'!J16,'新竹'!J16,'苗栗'!J16,#REF!,'彰化'!J16,'南投'!J16,'雲林'!J16,'嘉義'!J16,#REF!,'高雄'!J16,'屏東'!J16,'臺東'!J16,'花蓮'!J16,'基市'!J16,'竹市'!J15,#REF!,'嘉市'!J16,#REF!,'北市'!J16)</f>
        <v>#REF!</v>
      </c>
      <c r="T14" s="224"/>
      <c r="U14" s="218" t="e">
        <f>SUM('新北'!K16,'宜蘭'!K16,'桃園'!K16,'新竹'!K16,'苗栗'!K16,#REF!,'彰化'!K16,'南投'!K16,'雲林'!K16,'嘉義'!K16,#REF!,'高雄'!K16,'屏東'!K16,'臺東'!K16,'花蓮'!K16,'基市'!K16,'竹市'!K15,#REF!,'嘉市'!K16,#REF!,'北市'!K16)</f>
        <v>#REF!</v>
      </c>
      <c r="V14" s="219"/>
      <c r="W14" s="220"/>
      <c r="X14" s="220"/>
      <c r="Y14" s="220"/>
      <c r="Z14" s="220"/>
      <c r="AA14" s="220"/>
      <c r="AB14" s="220"/>
      <c r="AD14" s="169"/>
      <c r="AE14" s="171"/>
      <c r="AF14" s="170"/>
      <c r="AG14" s="171"/>
      <c r="AH14" s="171"/>
      <c r="AI14" s="170"/>
      <c r="AJ14" s="170"/>
      <c r="AK14" s="170"/>
      <c r="AR14" s="113"/>
      <c r="AS14" s="113"/>
      <c r="AT14" s="113"/>
      <c r="AU14" s="113"/>
      <c r="AV14" s="113"/>
      <c r="AW14" s="113"/>
    </row>
    <row r="15" spans="2:49" s="91" customFormat="1" ht="16.5" customHeight="1" hidden="1">
      <c r="B15" s="195" t="s">
        <v>114</v>
      </c>
      <c r="C15" s="218">
        <v>18991</v>
      </c>
      <c r="D15" s="222"/>
      <c r="E15" s="218">
        <v>6898</v>
      </c>
      <c r="F15" s="222"/>
      <c r="G15" s="218">
        <v>144460</v>
      </c>
      <c r="H15" s="218"/>
      <c r="I15" s="218">
        <v>8437</v>
      </c>
      <c r="J15" s="218"/>
      <c r="K15" s="218">
        <v>21132</v>
      </c>
      <c r="L15" s="218"/>
      <c r="M15" s="218">
        <v>22570</v>
      </c>
      <c r="N15" s="218"/>
      <c r="O15" s="218">
        <v>6132</v>
      </c>
      <c r="P15" s="218"/>
      <c r="Q15" s="218">
        <v>21484</v>
      </c>
      <c r="R15" s="219"/>
      <c r="S15" s="226" t="e">
        <f>SUM('新北'!J17,'宜蘭'!J17,'桃園'!J17,'新竹'!J17,'苗栗'!J17,#REF!,'彰化'!J17,'南投'!J17,'雲林'!J17,'嘉義'!J17,#REF!,'高雄'!J17,'屏東'!J17,'臺東'!J17,'花蓮'!J17,'基市'!J17,'竹市'!J16,#REF!,'嘉市'!J17,#REF!,'北市'!J17)</f>
        <v>#REF!</v>
      </c>
      <c r="T15" s="224"/>
      <c r="U15" s="218" t="e">
        <f>SUM('新北'!K17,'宜蘭'!K17,'桃園'!K17,'新竹'!K17,'苗栗'!K17,#REF!,'彰化'!K17,'南投'!K17,'雲林'!K17,'嘉義'!K17,#REF!,'高雄'!K17,'屏東'!K17,'臺東'!K17,'花蓮'!K17,'基市'!K17,'竹市'!K16,#REF!,'嘉市'!K17,#REF!,'北市'!K17)</f>
        <v>#REF!</v>
      </c>
      <c r="V15" s="219"/>
      <c r="W15" s="220"/>
      <c r="X15" s="220"/>
      <c r="Y15" s="220"/>
      <c r="Z15" s="220"/>
      <c r="AA15" s="220"/>
      <c r="AB15" s="220"/>
      <c r="AD15" s="169"/>
      <c r="AE15" s="171"/>
      <c r="AF15" s="170"/>
      <c r="AG15" s="171"/>
      <c r="AH15" s="171"/>
      <c r="AI15" s="170"/>
      <c r="AJ15" s="170"/>
      <c r="AK15" s="170"/>
      <c r="AR15" s="113"/>
      <c r="AS15" s="113"/>
      <c r="AT15" s="113"/>
      <c r="AU15" s="113"/>
      <c r="AV15" s="113"/>
      <c r="AW15" s="113"/>
    </row>
    <row r="16" spans="2:49" s="91" customFormat="1" ht="16.5" customHeight="1" hidden="1">
      <c r="B16" s="195" t="s">
        <v>128</v>
      </c>
      <c r="C16" s="218">
        <v>22003</v>
      </c>
      <c r="D16" s="222"/>
      <c r="E16" s="218">
        <v>6735</v>
      </c>
      <c r="F16" s="222"/>
      <c r="G16" s="218">
        <v>165730</v>
      </c>
      <c r="H16" s="218"/>
      <c r="I16" s="218">
        <v>8402</v>
      </c>
      <c r="J16" s="218"/>
      <c r="K16" s="218">
        <v>28248</v>
      </c>
      <c r="L16" s="218"/>
      <c r="M16" s="218">
        <v>14586</v>
      </c>
      <c r="N16" s="218"/>
      <c r="O16" s="218">
        <v>13892</v>
      </c>
      <c r="P16" s="218"/>
      <c r="Q16" s="218">
        <v>37068</v>
      </c>
      <c r="R16" s="219"/>
      <c r="S16" s="226" t="e">
        <f>SUM('新北'!J18,'宜蘭'!J18,'桃園'!J18,'新竹'!J18,'苗栗'!J18,#REF!,'彰化'!J18,'南投'!J18,'雲林'!J18,'嘉義'!J18,#REF!,'高雄'!J18,'屏東'!J18,'臺東'!J18,'花蓮'!J18,'基市'!J18,'竹市'!J17,#REF!,'嘉市'!J18,#REF!,'北市'!J18)</f>
        <v>#REF!</v>
      </c>
      <c r="T16" s="224"/>
      <c r="U16" s="218" t="e">
        <f>SUM('新北'!K18,'宜蘭'!K18,'桃園'!K18,'新竹'!K18,'苗栗'!K18,#REF!,'彰化'!K18,'南投'!K18,'雲林'!K18,'嘉義'!K18,#REF!,'高雄'!K18,'屏東'!K18,'臺東'!K18,'花蓮'!K18,'基市'!K18,'竹市'!K17,#REF!,'嘉市'!K18,#REF!,'北市'!K18)</f>
        <v>#REF!</v>
      </c>
      <c r="V16" s="219"/>
      <c r="W16" s="227"/>
      <c r="X16" s="218"/>
      <c r="Y16" s="228"/>
      <c r="Z16" s="220"/>
      <c r="AA16" s="228"/>
      <c r="AB16" s="220"/>
      <c r="AD16" s="169"/>
      <c r="AE16" s="171"/>
      <c r="AF16" s="170"/>
      <c r="AG16" s="171"/>
      <c r="AH16" s="171"/>
      <c r="AI16" s="170"/>
      <c r="AJ16" s="170"/>
      <c r="AK16" s="170"/>
      <c r="AR16" s="113"/>
      <c r="AS16" s="113"/>
      <c r="AT16" s="113"/>
      <c r="AU16" s="113"/>
      <c r="AV16" s="113"/>
      <c r="AW16" s="113"/>
    </row>
    <row r="17" spans="2:49" s="91" customFormat="1" ht="16.5" customHeight="1" hidden="1">
      <c r="B17" s="195" t="s">
        <v>130</v>
      </c>
      <c r="C17" s="218">
        <v>19403</v>
      </c>
      <c r="D17" s="222"/>
      <c r="E17" s="218">
        <v>8019</v>
      </c>
      <c r="F17" s="222"/>
      <c r="G17" s="218">
        <v>198521</v>
      </c>
      <c r="H17" s="218"/>
      <c r="I17" s="218">
        <v>10808</v>
      </c>
      <c r="J17" s="218"/>
      <c r="K17" s="218">
        <v>24067</v>
      </c>
      <c r="L17" s="218"/>
      <c r="M17" s="218">
        <v>34013</v>
      </c>
      <c r="N17" s="218"/>
      <c r="O17" s="218">
        <v>25635</v>
      </c>
      <c r="P17" s="218"/>
      <c r="Q17" s="218">
        <v>72367</v>
      </c>
      <c r="R17" s="219"/>
      <c r="S17" s="226">
        <v>117710</v>
      </c>
      <c r="T17" s="218"/>
      <c r="U17" s="218">
        <v>11868068</v>
      </c>
      <c r="V17" s="219"/>
      <c r="W17" s="227"/>
      <c r="X17" s="218"/>
      <c r="Y17" s="228"/>
      <c r="Z17" s="220"/>
      <c r="AA17" s="228"/>
      <c r="AB17" s="220"/>
      <c r="AR17" s="113"/>
      <c r="AS17" s="113"/>
      <c r="AT17" s="113"/>
      <c r="AU17" s="113"/>
      <c r="AV17" s="113"/>
      <c r="AW17" s="113"/>
    </row>
    <row r="18" spans="2:49" s="91" customFormat="1" ht="16.5" customHeight="1" hidden="1">
      <c r="B18" s="195" t="s">
        <v>161</v>
      </c>
      <c r="C18" s="218">
        <v>19235</v>
      </c>
      <c r="D18" s="222"/>
      <c r="E18" s="218">
        <v>13386</v>
      </c>
      <c r="F18" s="222"/>
      <c r="G18" s="218">
        <v>162207</v>
      </c>
      <c r="H18" s="218"/>
      <c r="I18" s="218">
        <v>6459</v>
      </c>
      <c r="J18" s="218"/>
      <c r="K18" s="218">
        <v>37049</v>
      </c>
      <c r="L18" s="218"/>
      <c r="M18" s="218">
        <v>41310</v>
      </c>
      <c r="N18" s="218"/>
      <c r="O18" s="218">
        <v>57245</v>
      </c>
      <c r="P18" s="218"/>
      <c r="Q18" s="218">
        <v>89048</v>
      </c>
      <c r="R18" s="219"/>
      <c r="S18" s="226">
        <v>117710</v>
      </c>
      <c r="T18" s="218"/>
      <c r="U18" s="218">
        <v>11868068</v>
      </c>
      <c r="V18" s="219"/>
      <c r="W18" s="227"/>
      <c r="X18" s="218"/>
      <c r="Y18" s="228"/>
      <c r="Z18" s="220"/>
      <c r="AA18" s="228"/>
      <c r="AB18" s="220"/>
      <c r="AD18" s="164"/>
      <c r="AE18" s="164"/>
      <c r="AF18" s="164"/>
      <c r="AG18" s="164"/>
      <c r="AH18" s="164"/>
      <c r="AI18" s="164"/>
      <c r="AJ18" s="164"/>
      <c r="AK18" s="164"/>
      <c r="AR18" s="113"/>
      <c r="AS18" s="113"/>
      <c r="AT18" s="113"/>
      <c r="AU18" s="113"/>
      <c r="AV18" s="113"/>
      <c r="AW18" s="113"/>
    </row>
    <row r="19" spans="2:49" s="91" customFormat="1" ht="16.5" customHeight="1" hidden="1">
      <c r="B19" s="195" t="s">
        <v>171</v>
      </c>
      <c r="C19" s="236">
        <v>35949</v>
      </c>
      <c r="D19" s="237"/>
      <c r="E19" s="236">
        <v>15828</v>
      </c>
      <c r="F19" s="237"/>
      <c r="G19" s="236">
        <v>161769</v>
      </c>
      <c r="H19" s="236"/>
      <c r="I19" s="236">
        <v>2992</v>
      </c>
      <c r="J19" s="236"/>
      <c r="K19" s="236">
        <v>56734</v>
      </c>
      <c r="L19" s="236"/>
      <c r="M19" s="236">
        <v>39669</v>
      </c>
      <c r="N19" s="236"/>
      <c r="O19" s="236">
        <v>26909</v>
      </c>
      <c r="P19" s="236"/>
      <c r="Q19" s="236">
        <v>31910</v>
      </c>
      <c r="R19" s="238"/>
      <c r="S19" s="239"/>
      <c r="T19" s="236"/>
      <c r="U19" s="236"/>
      <c r="V19" s="238"/>
      <c r="W19" s="240"/>
      <c r="X19" s="236"/>
      <c r="Y19" s="241"/>
      <c r="Z19" s="242"/>
      <c r="AA19" s="241"/>
      <c r="AB19" s="242"/>
      <c r="AD19" s="443" t="s">
        <v>132</v>
      </c>
      <c r="AE19" s="444"/>
      <c r="AF19" s="439" t="s">
        <v>1</v>
      </c>
      <c r="AG19" s="439"/>
      <c r="AH19" s="439" t="s">
        <v>96</v>
      </c>
      <c r="AI19" s="439"/>
      <c r="AJ19" s="439" t="s">
        <v>38</v>
      </c>
      <c r="AK19" s="439"/>
      <c r="AR19" s="113"/>
      <c r="AS19" s="113"/>
      <c r="AT19" s="113"/>
      <c r="AU19" s="113"/>
      <c r="AV19" s="113"/>
      <c r="AW19" s="113"/>
    </row>
    <row r="20" spans="2:49" s="91" customFormat="1" ht="12.75" customHeight="1" hidden="1">
      <c r="B20" s="195" t="s">
        <v>172</v>
      </c>
      <c r="C20" s="236">
        <v>26181</v>
      </c>
      <c r="D20" s="237"/>
      <c r="E20" s="236">
        <v>12861</v>
      </c>
      <c r="F20" s="237"/>
      <c r="G20" s="236">
        <v>21127</v>
      </c>
      <c r="H20" s="236"/>
      <c r="I20" s="236">
        <v>1030</v>
      </c>
      <c r="J20" s="236"/>
      <c r="K20" s="236">
        <v>46398</v>
      </c>
      <c r="L20" s="236"/>
      <c r="M20" s="236">
        <v>51691</v>
      </c>
      <c r="N20" s="236"/>
      <c r="O20" s="236">
        <v>10348</v>
      </c>
      <c r="P20" s="236"/>
      <c r="Q20" s="236">
        <v>25484</v>
      </c>
      <c r="R20" s="236"/>
      <c r="S20" s="239">
        <v>117710</v>
      </c>
      <c r="T20" s="236"/>
      <c r="U20" s="236">
        <v>11868068</v>
      </c>
      <c r="V20" s="238"/>
      <c r="W20" s="236">
        <v>562924</v>
      </c>
      <c r="X20" s="236"/>
      <c r="Y20" s="236">
        <v>6524</v>
      </c>
      <c r="Z20" s="239"/>
      <c r="AA20" s="236">
        <v>29515855</v>
      </c>
      <c r="AB20" s="242"/>
      <c r="AD20" s="164" t="s">
        <v>3</v>
      </c>
      <c r="AE20" s="164" t="s">
        <v>4</v>
      </c>
      <c r="AF20" s="164" t="s">
        <v>3</v>
      </c>
      <c r="AG20" s="164" t="s">
        <v>4</v>
      </c>
      <c r="AH20" s="164" t="s">
        <v>3</v>
      </c>
      <c r="AI20" s="164" t="s">
        <v>4</v>
      </c>
      <c r="AJ20" s="164" t="s">
        <v>3</v>
      </c>
      <c r="AK20" s="164" t="s">
        <v>4</v>
      </c>
      <c r="AR20" s="113"/>
      <c r="AS20" s="113"/>
      <c r="AT20" s="113"/>
      <c r="AU20" s="113"/>
      <c r="AV20" s="113"/>
      <c r="AW20" s="113"/>
    </row>
    <row r="21" spans="2:49" s="91" customFormat="1" ht="12.75" customHeight="1" hidden="1">
      <c r="B21" s="195" t="s">
        <v>173</v>
      </c>
      <c r="C21" s="236">
        <v>23083</v>
      </c>
      <c r="D21" s="237"/>
      <c r="E21" s="236">
        <v>8887</v>
      </c>
      <c r="F21" s="237"/>
      <c r="G21" s="236">
        <v>7553</v>
      </c>
      <c r="H21" s="236"/>
      <c r="I21" s="236">
        <v>2215</v>
      </c>
      <c r="J21" s="236"/>
      <c r="K21" s="236">
        <v>41513</v>
      </c>
      <c r="L21" s="236"/>
      <c r="M21" s="236">
        <v>34586</v>
      </c>
      <c r="N21" s="236"/>
      <c r="O21" s="236">
        <v>18192</v>
      </c>
      <c r="P21" s="236"/>
      <c r="Q21" s="236">
        <v>36579</v>
      </c>
      <c r="R21" s="236"/>
      <c r="S21" s="239">
        <v>117710</v>
      </c>
      <c r="T21" s="236"/>
      <c r="U21" s="236">
        <v>11868068</v>
      </c>
      <c r="V21" s="238"/>
      <c r="W21" s="236">
        <v>552733</v>
      </c>
      <c r="X21" s="236"/>
      <c r="Y21" s="236">
        <v>12704</v>
      </c>
      <c r="Z21" s="239"/>
      <c r="AA21" s="236">
        <v>26634049</v>
      </c>
      <c r="AB21" s="242"/>
      <c r="AD21" s="164"/>
      <c r="AE21" s="164"/>
      <c r="AF21" s="164"/>
      <c r="AG21" s="164"/>
      <c r="AH21" s="164"/>
      <c r="AI21" s="164"/>
      <c r="AJ21" s="164"/>
      <c r="AK21" s="164"/>
      <c r="AR21" s="113"/>
      <c r="AS21" s="113"/>
      <c r="AT21" s="113"/>
      <c r="AU21" s="113"/>
      <c r="AV21" s="113"/>
      <c r="AW21" s="113"/>
    </row>
    <row r="22" spans="2:49" s="91" customFormat="1" ht="12.75" customHeight="1" hidden="1">
      <c r="B22" s="195" t="s">
        <v>174</v>
      </c>
      <c r="C22" s="236">
        <v>19880</v>
      </c>
      <c r="D22" s="237"/>
      <c r="E22" s="236">
        <v>11604</v>
      </c>
      <c r="F22" s="237"/>
      <c r="G22" s="236">
        <v>4551</v>
      </c>
      <c r="H22" s="236"/>
      <c r="I22" s="236">
        <v>3061</v>
      </c>
      <c r="J22" s="236"/>
      <c r="K22" s="236">
        <v>13437</v>
      </c>
      <c r="L22" s="236"/>
      <c r="M22" s="236">
        <v>14628</v>
      </c>
      <c r="N22" s="236"/>
      <c r="O22" s="236">
        <v>20646</v>
      </c>
      <c r="P22" s="236"/>
      <c r="Q22" s="236">
        <v>22885</v>
      </c>
      <c r="R22" s="236"/>
      <c r="S22" s="239">
        <v>117710</v>
      </c>
      <c r="T22" s="236"/>
      <c r="U22" s="236">
        <v>11868068</v>
      </c>
      <c r="V22" s="238"/>
      <c r="W22" s="236">
        <v>609742</v>
      </c>
      <c r="X22" s="236"/>
      <c r="Y22" s="236">
        <v>15044</v>
      </c>
      <c r="Z22" s="239"/>
      <c r="AA22" s="236">
        <v>24409629</v>
      </c>
      <c r="AB22" s="242"/>
      <c r="AD22" s="164"/>
      <c r="AE22" s="164"/>
      <c r="AF22" s="164"/>
      <c r="AG22" s="164"/>
      <c r="AH22" s="164"/>
      <c r="AI22" s="164"/>
      <c r="AJ22" s="164"/>
      <c r="AK22" s="164"/>
      <c r="AR22" s="113"/>
      <c r="AS22" s="113"/>
      <c r="AT22" s="113"/>
      <c r="AU22" s="113"/>
      <c r="AV22" s="113"/>
      <c r="AW22" s="113"/>
    </row>
    <row r="23" spans="2:49" s="91" customFormat="1" ht="12.75" customHeight="1" hidden="1">
      <c r="B23" s="195" t="s">
        <v>185</v>
      </c>
      <c r="C23" s="236">
        <v>25389</v>
      </c>
      <c r="D23" s="237"/>
      <c r="E23" s="236">
        <v>7070</v>
      </c>
      <c r="F23" s="237"/>
      <c r="G23" s="236">
        <v>3922</v>
      </c>
      <c r="H23" s="236"/>
      <c r="I23" s="236">
        <v>2740</v>
      </c>
      <c r="J23" s="236"/>
      <c r="K23" s="236">
        <v>23656</v>
      </c>
      <c r="L23" s="236"/>
      <c r="M23" s="236">
        <v>19500</v>
      </c>
      <c r="N23" s="236"/>
      <c r="O23" s="236">
        <v>2283</v>
      </c>
      <c r="P23" s="236"/>
      <c r="Q23" s="236">
        <v>6926</v>
      </c>
      <c r="R23" s="236"/>
      <c r="S23" s="239">
        <v>117710</v>
      </c>
      <c r="T23" s="236"/>
      <c r="U23" s="236">
        <v>11868068</v>
      </c>
      <c r="V23" s="238"/>
      <c r="W23" s="236">
        <v>439130</v>
      </c>
      <c r="X23" s="236"/>
      <c r="Y23" s="236">
        <v>3338</v>
      </c>
      <c r="Z23" s="239"/>
      <c r="AA23" s="236">
        <v>24926733</v>
      </c>
      <c r="AB23" s="242"/>
      <c r="AD23" s="164"/>
      <c r="AE23" s="164"/>
      <c r="AF23" s="164"/>
      <c r="AG23" s="164"/>
      <c r="AH23" s="164"/>
      <c r="AI23" s="164"/>
      <c r="AJ23" s="164"/>
      <c r="AK23" s="164"/>
      <c r="AR23" s="113"/>
      <c r="AS23" s="113"/>
      <c r="AT23" s="113"/>
      <c r="AU23" s="113"/>
      <c r="AV23" s="113"/>
      <c r="AW23" s="113"/>
    </row>
    <row r="24" spans="2:49" s="91" customFormat="1" ht="12.75" customHeight="1" hidden="1">
      <c r="B24" s="195" t="s">
        <v>186</v>
      </c>
      <c r="C24" s="236">
        <v>18162</v>
      </c>
      <c r="D24" s="237"/>
      <c r="E24" s="236">
        <v>7164</v>
      </c>
      <c r="F24" s="237"/>
      <c r="G24" s="236">
        <v>7827</v>
      </c>
      <c r="H24" s="236"/>
      <c r="I24" s="236">
        <v>3670</v>
      </c>
      <c r="J24" s="236"/>
      <c r="K24" s="236">
        <v>16725</v>
      </c>
      <c r="L24" s="236"/>
      <c r="M24" s="236">
        <v>11753</v>
      </c>
      <c r="N24" s="236"/>
      <c r="O24" s="236">
        <v>4754</v>
      </c>
      <c r="P24" s="236"/>
      <c r="Q24" s="236">
        <v>10525</v>
      </c>
      <c r="R24" s="236"/>
      <c r="S24" s="239">
        <v>117710</v>
      </c>
      <c r="T24" s="236"/>
      <c r="U24" s="236">
        <v>11868068</v>
      </c>
      <c r="V24" s="238"/>
      <c r="W24" s="236">
        <v>403084</v>
      </c>
      <c r="X24" s="236"/>
      <c r="Y24" s="236">
        <v>16490</v>
      </c>
      <c r="Z24" s="239"/>
      <c r="AA24" s="236">
        <v>34402809</v>
      </c>
      <c r="AB24" s="242"/>
      <c r="AD24" s="164"/>
      <c r="AE24" s="164"/>
      <c r="AF24" s="164"/>
      <c r="AG24" s="164"/>
      <c r="AH24" s="164"/>
      <c r="AI24" s="164"/>
      <c r="AJ24" s="164"/>
      <c r="AK24" s="164"/>
      <c r="AR24" s="113"/>
      <c r="AS24" s="113"/>
      <c r="AT24" s="113"/>
      <c r="AU24" s="113"/>
      <c r="AV24" s="113"/>
      <c r="AW24" s="113"/>
    </row>
    <row r="25" spans="2:49" s="91" customFormat="1" ht="12.75" customHeight="1" hidden="1">
      <c r="B25" s="195" t="s">
        <v>194</v>
      </c>
      <c r="C25" s="236">
        <v>11561</v>
      </c>
      <c r="D25" s="237"/>
      <c r="E25" s="236">
        <v>13818</v>
      </c>
      <c r="F25" s="237"/>
      <c r="G25" s="236">
        <v>1531</v>
      </c>
      <c r="H25" s="236"/>
      <c r="I25" s="236">
        <v>4409</v>
      </c>
      <c r="J25" s="236"/>
      <c r="K25" s="236">
        <v>32779</v>
      </c>
      <c r="L25" s="236"/>
      <c r="M25" s="236">
        <v>16467</v>
      </c>
      <c r="N25" s="236"/>
      <c r="O25" s="236">
        <v>2234</v>
      </c>
      <c r="P25" s="236"/>
      <c r="Q25" s="236">
        <v>16677</v>
      </c>
      <c r="R25" s="236"/>
      <c r="S25" s="239"/>
      <c r="T25" s="236"/>
      <c r="U25" s="236"/>
      <c r="V25" s="238"/>
      <c r="W25" s="236">
        <v>403768</v>
      </c>
      <c r="X25" s="236"/>
      <c r="Y25" s="236">
        <v>32221</v>
      </c>
      <c r="Z25" s="239"/>
      <c r="AA25" s="236">
        <v>44146507</v>
      </c>
      <c r="AB25" s="242"/>
      <c r="AD25" s="164"/>
      <c r="AE25" s="164"/>
      <c r="AF25" s="164"/>
      <c r="AG25" s="164"/>
      <c r="AH25" s="164"/>
      <c r="AI25" s="164"/>
      <c r="AJ25" s="164"/>
      <c r="AK25" s="164"/>
      <c r="AR25" s="113"/>
      <c r="AS25" s="113"/>
      <c r="AT25" s="113"/>
      <c r="AU25" s="113"/>
      <c r="AV25" s="113"/>
      <c r="AW25" s="113"/>
    </row>
    <row r="26" spans="2:49" s="91" customFormat="1" ht="12.75" customHeight="1">
      <c r="B26" s="195" t="s">
        <v>213</v>
      </c>
      <c r="C26" s="236">
        <v>10373</v>
      </c>
      <c r="D26" s="237"/>
      <c r="E26" s="236">
        <v>10010</v>
      </c>
      <c r="F26" s="237"/>
      <c r="G26" s="236">
        <v>1300</v>
      </c>
      <c r="H26" s="236"/>
      <c r="I26" s="236">
        <v>971</v>
      </c>
      <c r="J26" s="236"/>
      <c r="K26" s="236">
        <v>28100</v>
      </c>
      <c r="L26" s="236"/>
      <c r="M26" s="236">
        <v>15827</v>
      </c>
      <c r="N26" s="236"/>
      <c r="O26" s="236">
        <v>5230</v>
      </c>
      <c r="P26" s="236"/>
      <c r="Q26" s="236">
        <v>6771</v>
      </c>
      <c r="R26" s="236"/>
      <c r="S26" s="239"/>
      <c r="T26" s="236"/>
      <c r="U26" s="236"/>
      <c r="V26" s="238"/>
      <c r="W26" s="236">
        <v>386862</v>
      </c>
      <c r="X26" s="236"/>
      <c r="Y26" s="236">
        <v>31811</v>
      </c>
      <c r="Z26" s="239"/>
      <c r="AA26" s="236">
        <v>44658672</v>
      </c>
      <c r="AB26" s="242"/>
      <c r="AD26" s="164"/>
      <c r="AE26" s="164"/>
      <c r="AF26" s="164"/>
      <c r="AG26" s="164"/>
      <c r="AH26" s="164"/>
      <c r="AI26" s="164"/>
      <c r="AJ26" s="164"/>
      <c r="AK26" s="164"/>
      <c r="AR26" s="113"/>
      <c r="AS26" s="113"/>
      <c r="AT26" s="113"/>
      <c r="AU26" s="113"/>
      <c r="AV26" s="113"/>
      <c r="AW26" s="113"/>
    </row>
    <row r="27" spans="2:49" s="91" customFormat="1" ht="12.75" customHeight="1">
      <c r="B27" s="195" t="s">
        <v>226</v>
      </c>
      <c r="C27" s="236">
        <v>12670</v>
      </c>
      <c r="D27" s="237"/>
      <c r="E27" s="236">
        <v>5043</v>
      </c>
      <c r="F27" s="237"/>
      <c r="G27" s="236">
        <v>1491</v>
      </c>
      <c r="H27" s="236"/>
      <c r="I27" s="236">
        <v>2079</v>
      </c>
      <c r="J27" s="236"/>
      <c r="K27" s="236">
        <v>20991</v>
      </c>
      <c r="L27" s="236"/>
      <c r="M27" s="236">
        <v>16687</v>
      </c>
      <c r="N27" s="236"/>
      <c r="O27" s="236">
        <v>2794</v>
      </c>
      <c r="P27" s="236"/>
      <c r="Q27" s="236">
        <v>8196</v>
      </c>
      <c r="R27" s="236"/>
      <c r="S27" s="239">
        <v>117710</v>
      </c>
      <c r="T27" s="236"/>
      <c r="U27" s="236">
        <v>11868068</v>
      </c>
      <c r="V27" s="238"/>
      <c r="W27" s="236">
        <v>442872</v>
      </c>
      <c r="X27" s="236"/>
      <c r="Y27" s="236">
        <v>31831</v>
      </c>
      <c r="Z27" s="239"/>
      <c r="AA27" s="236">
        <v>43627893</v>
      </c>
      <c r="AB27" s="242"/>
      <c r="AD27" s="164"/>
      <c r="AE27" s="164"/>
      <c r="AF27" s="164"/>
      <c r="AG27" s="164"/>
      <c r="AH27" s="164"/>
      <c r="AI27" s="164"/>
      <c r="AJ27" s="164"/>
      <c r="AK27" s="164"/>
      <c r="AR27" s="113"/>
      <c r="AS27" s="113"/>
      <c r="AT27" s="113"/>
      <c r="AU27" s="113"/>
      <c r="AV27" s="113"/>
      <c r="AW27" s="113"/>
    </row>
    <row r="28" spans="2:49" s="91" customFormat="1" ht="12.75" customHeight="1">
      <c r="B28" s="195" t="s">
        <v>225</v>
      </c>
      <c r="C28" s="236">
        <v>13561</v>
      </c>
      <c r="D28" s="237"/>
      <c r="E28" s="236">
        <v>3875</v>
      </c>
      <c r="F28" s="237"/>
      <c r="G28" s="236">
        <v>6062</v>
      </c>
      <c r="H28" s="236"/>
      <c r="I28" s="236">
        <v>6361</v>
      </c>
      <c r="J28" s="236"/>
      <c r="K28" s="236">
        <v>28775</v>
      </c>
      <c r="L28" s="236"/>
      <c r="M28" s="236">
        <v>12666</v>
      </c>
      <c r="N28" s="236"/>
      <c r="O28" s="236">
        <v>4417</v>
      </c>
      <c r="P28" s="236"/>
      <c r="Q28" s="236">
        <v>6684</v>
      </c>
      <c r="R28" s="236"/>
      <c r="S28" s="239">
        <v>117710</v>
      </c>
      <c r="T28" s="236"/>
      <c r="U28" s="236">
        <v>11868068</v>
      </c>
      <c r="V28" s="238"/>
      <c r="W28" s="236">
        <v>546069</v>
      </c>
      <c r="X28" s="236"/>
      <c r="Y28" s="236">
        <v>43845</v>
      </c>
      <c r="Z28" s="239"/>
      <c r="AA28" s="236">
        <v>41938565</v>
      </c>
      <c r="AB28" s="242"/>
      <c r="AD28" s="164"/>
      <c r="AE28" s="164"/>
      <c r="AF28" s="164"/>
      <c r="AG28" s="164"/>
      <c r="AH28" s="164"/>
      <c r="AI28" s="164"/>
      <c r="AJ28" s="164"/>
      <c r="AK28" s="164"/>
      <c r="AR28" s="113"/>
      <c r="AS28" s="113"/>
      <c r="AT28" s="113"/>
      <c r="AU28" s="113"/>
      <c r="AV28" s="113"/>
      <c r="AW28" s="113"/>
    </row>
    <row r="29" spans="2:53" s="91" customFormat="1" ht="12.75" customHeight="1">
      <c r="B29" s="195" t="s">
        <v>227</v>
      </c>
      <c r="C29" s="236">
        <v>2704</v>
      </c>
      <c r="D29" s="237"/>
      <c r="E29" s="236">
        <v>4945</v>
      </c>
      <c r="F29" s="237"/>
      <c r="G29" s="236">
        <v>12811</v>
      </c>
      <c r="H29" s="236"/>
      <c r="I29" s="236">
        <v>2212</v>
      </c>
      <c r="J29" s="236"/>
      <c r="K29" s="236">
        <v>10681</v>
      </c>
      <c r="L29" s="236"/>
      <c r="M29" s="236">
        <v>6077</v>
      </c>
      <c r="N29" s="236"/>
      <c r="O29" s="236">
        <v>2503</v>
      </c>
      <c r="P29" s="236"/>
      <c r="Q29" s="236">
        <v>4742</v>
      </c>
      <c r="R29" s="236"/>
      <c r="S29" s="239">
        <v>117710</v>
      </c>
      <c r="T29" s="236"/>
      <c r="U29" s="236">
        <v>11868068</v>
      </c>
      <c r="V29" s="238"/>
      <c r="W29" s="236">
        <v>552762.1</v>
      </c>
      <c r="X29" s="236"/>
      <c r="Y29" s="236">
        <v>40543.6</v>
      </c>
      <c r="Z29" s="239"/>
      <c r="AA29" s="236">
        <v>32113182</v>
      </c>
      <c r="AB29" s="242"/>
      <c r="AD29" s="164"/>
      <c r="AE29" s="164"/>
      <c r="AF29" s="164"/>
      <c r="AG29" s="164"/>
      <c r="AH29" s="164"/>
      <c r="AI29" s="164"/>
      <c r="AJ29" s="164"/>
      <c r="AK29" s="164"/>
      <c r="AQ29" s="450" t="s">
        <v>154</v>
      </c>
      <c r="AR29" s="450"/>
      <c r="AS29" s="436" t="s">
        <v>1</v>
      </c>
      <c r="AT29" s="436"/>
      <c r="AU29" s="436" t="s">
        <v>96</v>
      </c>
      <c r="AV29" s="436"/>
      <c r="AW29" s="436" t="s">
        <v>38</v>
      </c>
      <c r="AX29" s="436"/>
      <c r="AY29" s="436" t="s">
        <v>149</v>
      </c>
      <c r="AZ29" s="436"/>
      <c r="BA29" s="436"/>
    </row>
    <row r="30" spans="2:53" s="91" customFormat="1" ht="12.75" customHeight="1">
      <c r="B30" s="195" t="s">
        <v>235</v>
      </c>
      <c r="C30" s="236">
        <f>SUM(C33:C54)</f>
        <v>12323.4</v>
      </c>
      <c r="D30" s="237"/>
      <c r="E30" s="236">
        <f>SUM(E33:E54)</f>
        <v>4513.5</v>
      </c>
      <c r="F30" s="237"/>
      <c r="G30" s="236">
        <f>SUM(G33:G54)</f>
        <v>9929</v>
      </c>
      <c r="H30" s="236"/>
      <c r="I30" s="236">
        <f>SUM(I33:I54)</f>
        <v>2755</v>
      </c>
      <c r="J30" s="236"/>
      <c r="K30" s="236">
        <f>SUM(K33:K54)</f>
        <v>15477</v>
      </c>
      <c r="L30" s="236"/>
      <c r="M30" s="236">
        <f>SUM(M33:M54)</f>
        <v>7813</v>
      </c>
      <c r="N30" s="236"/>
      <c r="O30" s="253">
        <f>SUM(O33:O54)</f>
        <v>2840</v>
      </c>
      <c r="P30" s="236"/>
      <c r="Q30" s="236">
        <f>SUM(Q33:Q54)</f>
        <v>8585</v>
      </c>
      <c r="R30" s="236"/>
      <c r="S30" s="239">
        <v>117710</v>
      </c>
      <c r="T30" s="236"/>
      <c r="U30" s="236">
        <v>11868068</v>
      </c>
      <c r="V30" s="238"/>
      <c r="W30" s="236">
        <f>SUM(W33:W54)</f>
        <v>570440</v>
      </c>
      <c r="X30" s="236"/>
      <c r="Y30" s="236">
        <f>SUM(Y33:Y54)</f>
        <v>51975</v>
      </c>
      <c r="Z30" s="239"/>
      <c r="AA30" s="253">
        <f>SUM(AA33:AA54)</f>
        <v>53811013.6</v>
      </c>
      <c r="AB30" s="242"/>
      <c r="AD30" s="164" t="s">
        <v>3</v>
      </c>
      <c r="AE30" s="164" t="s">
        <v>4</v>
      </c>
      <c r="AF30" s="164" t="s">
        <v>3</v>
      </c>
      <c r="AG30" s="164" t="s">
        <v>4</v>
      </c>
      <c r="AH30" s="164" t="s">
        <v>3</v>
      </c>
      <c r="AI30" s="164" t="s">
        <v>4</v>
      </c>
      <c r="AJ30" s="164" t="s">
        <v>3</v>
      </c>
      <c r="AK30" s="164" t="s">
        <v>4</v>
      </c>
      <c r="AQ30" s="433" t="s">
        <v>3</v>
      </c>
      <c r="AR30" s="433" t="s">
        <v>4</v>
      </c>
      <c r="AS30" s="433" t="s">
        <v>3</v>
      </c>
      <c r="AT30" s="433" t="s">
        <v>4</v>
      </c>
      <c r="AU30" s="433" t="s">
        <v>3</v>
      </c>
      <c r="AV30" s="433" t="s">
        <v>4</v>
      </c>
      <c r="AW30" s="433" t="s">
        <v>3</v>
      </c>
      <c r="AX30" s="433" t="s">
        <v>4</v>
      </c>
      <c r="AY30" s="433" t="s">
        <v>3</v>
      </c>
      <c r="AZ30" s="433" t="s">
        <v>4</v>
      </c>
      <c r="BA30" s="433" t="s">
        <v>234</v>
      </c>
    </row>
    <row r="31" spans="1:49" s="98" customFormat="1" ht="11.25" customHeight="1" hidden="1">
      <c r="A31" s="102"/>
      <c r="B31" s="229" t="s">
        <v>162</v>
      </c>
      <c r="C31" s="243">
        <f>SUM(C33:C53)</f>
        <v>12323.4</v>
      </c>
      <c r="D31" s="244"/>
      <c r="E31" s="243">
        <f>SUM(E33:E53)</f>
        <v>4513.5</v>
      </c>
      <c r="F31" s="244"/>
      <c r="G31" s="243">
        <f>SUM(G33:G53)</f>
        <v>9929</v>
      </c>
      <c r="H31" s="243"/>
      <c r="I31" s="243">
        <f>SUM(I33:I53)</f>
        <v>2755</v>
      </c>
      <c r="J31" s="243"/>
      <c r="K31" s="243">
        <f>SUM(K33:K53)</f>
        <v>15477</v>
      </c>
      <c r="L31" s="243"/>
      <c r="M31" s="243">
        <f>SUM(M33:M53)</f>
        <v>7813</v>
      </c>
      <c r="N31" s="243"/>
      <c r="O31" s="243">
        <f>SUM(O33:O53)</f>
        <v>2840</v>
      </c>
      <c r="P31" s="243"/>
      <c r="Q31" s="243">
        <f>SUM(Q33:Q53)</f>
        <v>8585</v>
      </c>
      <c r="R31" s="243"/>
      <c r="S31" s="245" t="e">
        <f>SUM(S33:S53)</f>
        <v>#REF!</v>
      </c>
      <c r="T31" s="243"/>
      <c r="U31" s="243">
        <v>8098256</v>
      </c>
      <c r="V31" s="246"/>
      <c r="W31" s="247"/>
      <c r="X31" s="243"/>
      <c r="Y31" s="243"/>
      <c r="Z31" s="243"/>
      <c r="AA31" s="243"/>
      <c r="AB31" s="247"/>
      <c r="AD31" s="167"/>
      <c r="AE31" s="168"/>
      <c r="AF31" s="168"/>
      <c r="AG31" s="168"/>
      <c r="AH31" s="168"/>
      <c r="AI31" s="168"/>
      <c r="AJ31" s="168"/>
      <c r="AK31" s="168"/>
      <c r="AR31" s="355"/>
      <c r="AS31" s="355"/>
      <c r="AT31" s="355"/>
      <c r="AU31" s="355"/>
      <c r="AV31" s="355"/>
      <c r="AW31" s="355"/>
    </row>
    <row r="32" spans="1:49" s="98" customFormat="1" ht="4.5" customHeight="1">
      <c r="A32" s="102"/>
      <c r="B32" s="230"/>
      <c r="C32" s="248"/>
      <c r="D32" s="248"/>
      <c r="E32" s="248"/>
      <c r="F32" s="248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50"/>
      <c r="T32" s="249"/>
      <c r="U32" s="249"/>
      <c r="V32" s="251"/>
      <c r="W32" s="252"/>
      <c r="X32" s="249"/>
      <c r="Y32" s="249"/>
      <c r="Z32" s="249"/>
      <c r="AA32" s="249"/>
      <c r="AB32" s="252"/>
      <c r="AC32" s="100"/>
      <c r="AD32" s="172"/>
      <c r="AE32" s="172"/>
      <c r="AF32" s="172"/>
      <c r="AG32" s="172"/>
      <c r="AH32" s="172"/>
      <c r="AI32" s="172"/>
      <c r="AJ32" s="172"/>
      <c r="AK32" s="172"/>
      <c r="AR32" s="355"/>
      <c r="AS32" s="355"/>
      <c r="AT32" s="355"/>
      <c r="AU32" s="355"/>
      <c r="AV32" s="355"/>
      <c r="AW32" s="355"/>
    </row>
    <row r="33" spans="2:53" s="91" customFormat="1" ht="12" customHeight="1">
      <c r="B33" s="195" t="s">
        <v>142</v>
      </c>
      <c r="C33" s="253">
        <f>'新北'!B32</f>
        <v>0</v>
      </c>
      <c r="D33" s="253">
        <v>0</v>
      </c>
      <c r="E33" s="253">
        <f>'新北'!C32</f>
        <v>487.4</v>
      </c>
      <c r="F33" s="254">
        <f>RANK(E33,$E$33:$E$54,0)</f>
        <v>4</v>
      </c>
      <c r="G33" s="253">
        <f>'新北'!D32</f>
        <v>200</v>
      </c>
      <c r="H33" s="254">
        <f>RANK(G33,$G$33:$G$54,0)</f>
        <v>7</v>
      </c>
      <c r="I33" s="253">
        <f>'新北'!E32</f>
        <v>154</v>
      </c>
      <c r="J33" s="254">
        <f>RANK(I33,$I$33:$I$54,0)</f>
        <v>5</v>
      </c>
      <c r="K33" s="253">
        <f>'新北'!F32</f>
        <v>865</v>
      </c>
      <c r="L33" s="254">
        <f>RANK(K33,$K$33:$K$54,0)</f>
        <v>7</v>
      </c>
      <c r="M33" s="253">
        <f>'新北'!G32</f>
        <v>0</v>
      </c>
      <c r="N33" s="253">
        <v>0</v>
      </c>
      <c r="O33" s="253">
        <f>'新北'!H32</f>
        <v>0</v>
      </c>
      <c r="P33" s="253">
        <v>0</v>
      </c>
      <c r="Q33" s="253">
        <f>'新北'!I32</f>
        <v>484</v>
      </c>
      <c r="R33" s="254">
        <f>RANK(Q33,$Q$33:$Q$54,0)</f>
        <v>4</v>
      </c>
      <c r="S33" s="255">
        <f>'新北'!J19</f>
        <v>1650</v>
      </c>
      <c r="T33" s="254" t="e">
        <f>RANK(S33,($S$33:$S$53,#REF!,$S$54:$S$54),0)</f>
        <v>#REF!</v>
      </c>
      <c r="U33" s="253">
        <f>'新北'!K19</f>
        <v>64878</v>
      </c>
      <c r="V33" s="256" t="e">
        <f>RANK(U33,($U$33:$U$53,#REF!,$U$54:$U$54),0)</f>
        <v>#REF!</v>
      </c>
      <c r="W33" s="253">
        <f>'新北'!L32</f>
        <v>100</v>
      </c>
      <c r="X33" s="254">
        <f>RANK(W33,$W$33:$W$54,0)</f>
        <v>10</v>
      </c>
      <c r="Y33" s="253">
        <f>'新北'!M32</f>
        <v>23880</v>
      </c>
      <c r="Z33" s="254">
        <f>RANK(Y33,$Y$33:$Y$54,0)</f>
        <v>1</v>
      </c>
      <c r="AA33" s="253">
        <f>'新北'!N32</f>
        <v>0</v>
      </c>
      <c r="AB33" s="257">
        <v>0</v>
      </c>
      <c r="AC33" s="101" t="s">
        <v>142</v>
      </c>
      <c r="AD33" s="188">
        <f>C33/$C$30*100</f>
        <v>0</v>
      </c>
      <c r="AE33" s="188">
        <f>E33/$E$30*100</f>
        <v>10.798714966212474</v>
      </c>
      <c r="AF33" s="188">
        <f>G33/$G$30*100</f>
        <v>2.0143015409406786</v>
      </c>
      <c r="AG33" s="188">
        <f>I33/$I$30*100</f>
        <v>5.58983666061706</v>
      </c>
      <c r="AH33" s="188">
        <f>K33/$K$30*100</f>
        <v>5.58893842475932</v>
      </c>
      <c r="AI33" s="188">
        <f>M33/$M$30*100</f>
        <v>0</v>
      </c>
      <c r="AJ33" s="188">
        <f>O33/$O$30*100</f>
        <v>0</v>
      </c>
      <c r="AK33" s="188">
        <f>Q33/$Q$30*100</f>
        <v>5.637740244612697</v>
      </c>
      <c r="AL33" s="188">
        <f>W33/$W$30*100</f>
        <v>0.017530327466517073</v>
      </c>
      <c r="AM33" s="188">
        <f>Y33/$Y$30*100</f>
        <v>45.94516594516595</v>
      </c>
      <c r="AN33" s="188">
        <f>AA33/$AA$30*100</f>
        <v>0</v>
      </c>
      <c r="AP33" s="111"/>
      <c r="AQ33" s="422">
        <f>ROUND(C33/C$30*100,4)</f>
        <v>0</v>
      </c>
      <c r="AR33" s="422">
        <f>ROUND(E33/E$30*100,4)</f>
        <v>10.7987</v>
      </c>
      <c r="AS33" s="422">
        <f>ROUND(G33/G$30*100,4)</f>
        <v>2.0143</v>
      </c>
      <c r="AT33" s="422">
        <f>ROUND(I33/I$30*100,4)</f>
        <v>5.5898</v>
      </c>
      <c r="AU33" s="422">
        <f>ROUND(K33/K$30*100,4)</f>
        <v>5.5889</v>
      </c>
      <c r="AV33" s="422">
        <f>ROUND(M33/M$30*100,4)</f>
        <v>0</v>
      </c>
      <c r="AW33" s="422">
        <f>ROUND(O33/O$30*100,4)</f>
        <v>0</v>
      </c>
      <c r="AX33" s="422">
        <f>ROUND(Q33/Q$30*100,4)</f>
        <v>5.6377</v>
      </c>
      <c r="AY33" s="422">
        <f>ROUND(W33/W$30*100,4)</f>
        <v>0.0175</v>
      </c>
      <c r="AZ33" s="422">
        <f>ROUND(Y33/Y$30*100,4)</f>
        <v>45.9452</v>
      </c>
      <c r="BA33" s="422">
        <f>ROUND(AA33/AA$30*100,4)</f>
        <v>0</v>
      </c>
    </row>
    <row r="34" spans="2:53" s="91" customFormat="1" ht="12" customHeight="1">
      <c r="B34" s="195" t="s">
        <v>165</v>
      </c>
      <c r="C34" s="253">
        <f>'北市'!B32</f>
        <v>0</v>
      </c>
      <c r="D34" s="253">
        <v>0</v>
      </c>
      <c r="E34" s="253">
        <f>'北市'!C32</f>
        <v>0</v>
      </c>
      <c r="F34" s="253">
        <v>0</v>
      </c>
      <c r="G34" s="253">
        <f>'北市'!D32</f>
        <v>0</v>
      </c>
      <c r="H34" s="253">
        <v>0</v>
      </c>
      <c r="I34" s="253">
        <f>'北市'!E32</f>
        <v>0</v>
      </c>
      <c r="J34" s="253">
        <v>0</v>
      </c>
      <c r="K34" s="253">
        <f>'北市'!F32</f>
        <v>0</v>
      </c>
      <c r="L34" s="253">
        <v>0</v>
      </c>
      <c r="M34" s="253">
        <f>'北市'!G32</f>
        <v>0</v>
      </c>
      <c r="N34" s="253">
        <v>0</v>
      </c>
      <c r="O34" s="253">
        <f>'北市'!H32</f>
        <v>0</v>
      </c>
      <c r="P34" s="253">
        <v>0</v>
      </c>
      <c r="Q34" s="253">
        <f>'北市'!I32</f>
        <v>0</v>
      </c>
      <c r="R34" s="253">
        <v>0</v>
      </c>
      <c r="S34" s="255">
        <f>'宜蘭'!J19</f>
        <v>588</v>
      </c>
      <c r="T34" s="254" t="e">
        <f>RANK(S34,($S$33:$S$53,#REF!,$S$54:$S$54),0)</f>
        <v>#REF!</v>
      </c>
      <c r="U34" s="253">
        <f>'宜蘭'!K19</f>
        <v>160000</v>
      </c>
      <c r="V34" s="256" t="e">
        <f>RANK(U34,($U$33:$U$53,#REF!,$U$54:$U$54),0)</f>
        <v>#REF!</v>
      </c>
      <c r="W34" s="253">
        <f>'北市'!L32</f>
        <v>0</v>
      </c>
      <c r="X34" s="253">
        <v>0</v>
      </c>
      <c r="Y34" s="253">
        <f>'北市'!M32</f>
        <v>0</v>
      </c>
      <c r="Z34" s="253">
        <v>0</v>
      </c>
      <c r="AA34" s="253">
        <f>'北市'!N32</f>
        <v>0</v>
      </c>
      <c r="AB34" s="257">
        <v>0</v>
      </c>
      <c r="AC34" s="101" t="s">
        <v>143</v>
      </c>
      <c r="AD34" s="188">
        <f aca="true" t="shared" si="0" ref="AD34:AD54">C34/$C$30*100</f>
        <v>0</v>
      </c>
      <c r="AE34" s="188">
        <f aca="true" t="shared" si="1" ref="AE34:AE54">E34/$E$30*100</f>
        <v>0</v>
      </c>
      <c r="AF34" s="188">
        <f aca="true" t="shared" si="2" ref="AF34:AF54">G34/$G$30*100</f>
        <v>0</v>
      </c>
      <c r="AG34" s="188">
        <f aca="true" t="shared" si="3" ref="AG34:AG54">I34/$I$30*100</f>
        <v>0</v>
      </c>
      <c r="AH34" s="188">
        <f aca="true" t="shared" si="4" ref="AH34:AH55">K34/$K$30*100</f>
        <v>0</v>
      </c>
      <c r="AI34" s="188">
        <f aca="true" t="shared" si="5" ref="AI34:AI55">M34/$M$30*100</f>
        <v>0</v>
      </c>
      <c r="AJ34" s="188">
        <f aca="true" t="shared" si="6" ref="AJ34:AJ54">O34/$O$30*100</f>
        <v>0</v>
      </c>
      <c r="AK34" s="188">
        <f aca="true" t="shared" si="7" ref="AK34:AK54">Q34/$Q$30*100</f>
        <v>0</v>
      </c>
      <c r="AL34" s="188">
        <f aca="true" t="shared" si="8" ref="AL34:AL54">W34/$W$30*100</f>
        <v>0</v>
      </c>
      <c r="AM34" s="188">
        <f aca="true" t="shared" si="9" ref="AM34:AM54">Y34/$Y$30*100</f>
        <v>0</v>
      </c>
      <c r="AN34" s="188">
        <f aca="true" t="shared" si="10" ref="AN34:AN54">AA34/$AA$30*100</f>
        <v>0</v>
      </c>
      <c r="AP34" s="111"/>
      <c r="AQ34" s="422">
        <f aca="true" t="shared" si="11" ref="AQ34:AQ54">ROUND(C34/C$30*100,4)</f>
        <v>0</v>
      </c>
      <c r="AR34" s="422">
        <f aca="true" t="shared" si="12" ref="AR34:AR54">ROUND(E34/E$30*100,4)</f>
        <v>0</v>
      </c>
      <c r="AS34" s="422">
        <f aca="true" t="shared" si="13" ref="AS34:AS54">ROUND(G34/G$30*100,4)</f>
        <v>0</v>
      </c>
      <c r="AT34" s="422">
        <f aca="true" t="shared" si="14" ref="AT34:AT54">ROUND(I34/I$30*100,4)</f>
        <v>0</v>
      </c>
      <c r="AU34" s="422">
        <f aca="true" t="shared" si="15" ref="AU34:AU54">ROUND(K34/K$30*100,4)</f>
        <v>0</v>
      </c>
      <c r="AV34" s="422">
        <f aca="true" t="shared" si="16" ref="AV34:AV54">ROUND(M34/M$30*100,4)</f>
        <v>0</v>
      </c>
      <c r="AW34" s="422">
        <f aca="true" t="shared" si="17" ref="AW34:AW54">ROUND(O34/O$30*100,4)</f>
        <v>0</v>
      </c>
      <c r="AX34" s="422">
        <f aca="true" t="shared" si="18" ref="AX34:AX54">ROUND(Q34/Q$30*100,4)</f>
        <v>0</v>
      </c>
      <c r="AY34" s="422">
        <f aca="true" t="shared" si="19" ref="AY34:AY54">ROUND(W34/W$30*100,4)</f>
        <v>0</v>
      </c>
      <c r="AZ34" s="422">
        <f aca="true" t="shared" si="20" ref="AZ34:AZ54">ROUND(Y34/Y$30*100,4)</f>
        <v>0</v>
      </c>
      <c r="BA34" s="422">
        <f aca="true" t="shared" si="21" ref="BA34:BA54">ROUND(AA34/AA$30*100,4)</f>
        <v>0</v>
      </c>
    </row>
    <row r="35" spans="2:53" s="91" customFormat="1" ht="12" customHeight="1">
      <c r="B35" s="195" t="s">
        <v>166</v>
      </c>
      <c r="C35" s="253">
        <f>'桃園'!B32</f>
        <v>0</v>
      </c>
      <c r="D35" s="253">
        <v>0</v>
      </c>
      <c r="E35" s="253">
        <f>'桃園'!C32</f>
        <v>0</v>
      </c>
      <c r="F35" s="253">
        <v>0</v>
      </c>
      <c r="G35" s="253">
        <f>'桃園'!D32</f>
        <v>0</v>
      </c>
      <c r="H35" s="253">
        <v>0</v>
      </c>
      <c r="I35" s="253">
        <f>'桃園'!E32</f>
        <v>486</v>
      </c>
      <c r="J35" s="254">
        <f>RANK(I35,$I$33:$I$54,0)</f>
        <v>3</v>
      </c>
      <c r="K35" s="253">
        <f>'桃園'!F32</f>
        <v>0</v>
      </c>
      <c r="L35" s="253">
        <v>0</v>
      </c>
      <c r="M35" s="253">
        <f>'桃園'!G32</f>
        <v>0</v>
      </c>
      <c r="N35" s="253">
        <v>0</v>
      </c>
      <c r="O35" s="253">
        <f>'桃園'!H32</f>
        <v>0</v>
      </c>
      <c r="P35" s="253">
        <v>0</v>
      </c>
      <c r="Q35" s="253">
        <f>'桃園'!I32</f>
        <v>364</v>
      </c>
      <c r="R35" s="254">
        <f>RANK(Q35,$Q$33:$Q$54,0)</f>
        <v>5</v>
      </c>
      <c r="S35" s="255">
        <f>'彰化'!J19</f>
        <v>0</v>
      </c>
      <c r="T35" s="253">
        <v>0</v>
      </c>
      <c r="U35" s="253">
        <f>'彰化'!K19</f>
        <v>0</v>
      </c>
      <c r="V35" s="257">
        <v>0</v>
      </c>
      <c r="W35" s="253">
        <f>'桃園'!L32</f>
        <v>0</v>
      </c>
      <c r="X35" s="257">
        <v>0</v>
      </c>
      <c r="Y35" s="253">
        <f>'桃園'!M32</f>
        <v>0</v>
      </c>
      <c r="Z35" s="253">
        <v>0</v>
      </c>
      <c r="AA35" s="253">
        <f>'桃園'!N32</f>
        <v>5397382</v>
      </c>
      <c r="AB35" s="256">
        <f aca="true" t="shared" si="22" ref="AB35:AB45">RANK(AA35,$AA$33:$AA$54,0)</f>
        <v>4</v>
      </c>
      <c r="AC35" s="101" t="s">
        <v>7</v>
      </c>
      <c r="AD35" s="188">
        <f>C35/$C$30*100</f>
        <v>0</v>
      </c>
      <c r="AE35" s="188">
        <f>E35/$E$30*100</f>
        <v>0</v>
      </c>
      <c r="AF35" s="188">
        <f>G35/$G$30*100</f>
        <v>0</v>
      </c>
      <c r="AG35" s="188">
        <f>I35/$I$30*100</f>
        <v>17.64065335753176</v>
      </c>
      <c r="AH35" s="188">
        <f>K35/$K$30*100</f>
        <v>0</v>
      </c>
      <c r="AI35" s="188">
        <f>M35/$M$30*100</f>
        <v>0</v>
      </c>
      <c r="AJ35" s="188">
        <f>O35/$O$30*100</f>
        <v>0</v>
      </c>
      <c r="AK35" s="188">
        <f>Q35/$Q$30*100</f>
        <v>4.239953407105417</v>
      </c>
      <c r="AL35" s="188">
        <f>W35/$W$30*100</f>
        <v>0</v>
      </c>
      <c r="AM35" s="188">
        <f>Y35/$Y$30*100</f>
        <v>0</v>
      </c>
      <c r="AN35" s="188">
        <f>AA35/$AA$30*100</f>
        <v>10.03025521897993</v>
      </c>
      <c r="AQ35" s="422">
        <f t="shared" si="11"/>
        <v>0</v>
      </c>
      <c r="AR35" s="422">
        <f t="shared" si="12"/>
        <v>0</v>
      </c>
      <c r="AS35" s="422">
        <f t="shared" si="13"/>
        <v>0</v>
      </c>
      <c r="AT35" s="422">
        <f t="shared" si="14"/>
        <v>17.6407</v>
      </c>
      <c r="AU35" s="422">
        <f t="shared" si="15"/>
        <v>0</v>
      </c>
      <c r="AV35" s="422">
        <f t="shared" si="16"/>
        <v>0</v>
      </c>
      <c r="AW35" s="422">
        <f t="shared" si="17"/>
        <v>0</v>
      </c>
      <c r="AX35" s="422">
        <f t="shared" si="18"/>
        <v>4.24</v>
      </c>
      <c r="AY35" s="422">
        <f t="shared" si="19"/>
        <v>0</v>
      </c>
      <c r="AZ35" s="422">
        <f t="shared" si="20"/>
        <v>0</v>
      </c>
      <c r="BA35" s="422">
        <f t="shared" si="21"/>
        <v>10.0303</v>
      </c>
    </row>
    <row r="36" spans="2:53" s="91" customFormat="1" ht="12" customHeight="1">
      <c r="B36" s="195" t="s">
        <v>20</v>
      </c>
      <c r="C36" s="253">
        <f>'臺中'!B32</f>
        <v>0</v>
      </c>
      <c r="D36" s="253">
        <v>0</v>
      </c>
      <c r="E36" s="253">
        <f>'臺中'!C32</f>
        <v>0</v>
      </c>
      <c r="F36" s="253">
        <v>0</v>
      </c>
      <c r="G36" s="253">
        <f>'臺中'!D32</f>
        <v>0</v>
      </c>
      <c r="H36" s="253">
        <v>0</v>
      </c>
      <c r="I36" s="253">
        <f>'臺中'!E32</f>
        <v>0</v>
      </c>
      <c r="J36" s="253">
        <v>0</v>
      </c>
      <c r="K36" s="253">
        <f>'臺中'!F32</f>
        <v>0</v>
      </c>
      <c r="L36" s="253">
        <v>0</v>
      </c>
      <c r="M36" s="253">
        <f>'臺中'!G32</f>
        <v>0</v>
      </c>
      <c r="N36" s="253">
        <v>0</v>
      </c>
      <c r="O36" s="253">
        <f>'臺中'!H32</f>
        <v>0</v>
      </c>
      <c r="P36" s="253">
        <v>0</v>
      </c>
      <c r="Q36" s="253">
        <f>'臺中'!I32</f>
        <v>30</v>
      </c>
      <c r="R36" s="254">
        <f>RANK(Q36,$Q$33:$Q$54,0)</f>
        <v>7</v>
      </c>
      <c r="S36" s="255">
        <f>'桃園'!J19</f>
        <v>628</v>
      </c>
      <c r="T36" s="254" t="e">
        <f>RANK(S36,($S$33:$S$53,#REF!,$S$54:$S$54),0)</f>
        <v>#REF!</v>
      </c>
      <c r="U36" s="253">
        <f>'桃園'!K19</f>
        <v>2406</v>
      </c>
      <c r="V36" s="256" t="e">
        <f>RANK(U36,($U$33:$U$53,#REF!,$U$54:$U$54),0)</f>
        <v>#REF!</v>
      </c>
      <c r="W36" s="253">
        <f>'臺中'!L32</f>
        <v>161504</v>
      </c>
      <c r="X36" s="254">
        <f>RANK(W36,$W$33:$W$54,0)</f>
        <v>2</v>
      </c>
      <c r="Y36" s="253">
        <f>'臺中'!M32</f>
        <v>0</v>
      </c>
      <c r="Z36" s="253">
        <v>0</v>
      </c>
      <c r="AA36" s="253">
        <f>'臺中'!N32</f>
        <v>0</v>
      </c>
      <c r="AB36" s="257">
        <v>0</v>
      </c>
      <c r="AC36" s="101" t="s">
        <v>20</v>
      </c>
      <c r="AD36" s="188">
        <f t="shared" si="0"/>
        <v>0</v>
      </c>
      <c r="AE36" s="188">
        <f t="shared" si="1"/>
        <v>0</v>
      </c>
      <c r="AF36" s="188">
        <f t="shared" si="2"/>
        <v>0</v>
      </c>
      <c r="AG36" s="188">
        <f t="shared" si="3"/>
        <v>0</v>
      </c>
      <c r="AH36" s="188">
        <f t="shared" si="4"/>
        <v>0</v>
      </c>
      <c r="AI36" s="188">
        <f t="shared" si="5"/>
        <v>0</v>
      </c>
      <c r="AJ36" s="188">
        <f t="shared" si="6"/>
        <v>0</v>
      </c>
      <c r="AK36" s="188">
        <f t="shared" si="7"/>
        <v>0.34944670937682004</v>
      </c>
      <c r="AL36" s="188">
        <f t="shared" si="8"/>
        <v>28.312180071523734</v>
      </c>
      <c r="AM36" s="188">
        <f t="shared" si="9"/>
        <v>0</v>
      </c>
      <c r="AN36" s="188">
        <f t="shared" si="10"/>
        <v>0</v>
      </c>
      <c r="AQ36" s="422">
        <f t="shared" si="11"/>
        <v>0</v>
      </c>
      <c r="AR36" s="422">
        <f t="shared" si="12"/>
        <v>0</v>
      </c>
      <c r="AS36" s="422">
        <f t="shared" si="13"/>
        <v>0</v>
      </c>
      <c r="AT36" s="422">
        <f t="shared" si="14"/>
        <v>0</v>
      </c>
      <c r="AU36" s="422">
        <f t="shared" si="15"/>
        <v>0</v>
      </c>
      <c r="AV36" s="422">
        <f t="shared" si="16"/>
        <v>0</v>
      </c>
      <c r="AW36" s="422">
        <f t="shared" si="17"/>
        <v>0</v>
      </c>
      <c r="AX36" s="422">
        <f t="shared" si="18"/>
        <v>0.3494</v>
      </c>
      <c r="AY36" s="422">
        <f t="shared" si="19"/>
        <v>28.3122</v>
      </c>
      <c r="AZ36" s="422">
        <f t="shared" si="20"/>
        <v>0</v>
      </c>
      <c r="BA36" s="422">
        <f t="shared" si="21"/>
        <v>0</v>
      </c>
    </row>
    <row r="37" spans="2:53" s="91" customFormat="1" ht="12" customHeight="1">
      <c r="B37" s="195" t="s">
        <v>22</v>
      </c>
      <c r="C37" s="253">
        <f>'臺南'!B32</f>
        <v>2100</v>
      </c>
      <c r="D37" s="254">
        <f>RANK(C37,$C$33:$C$54,0)</f>
        <v>2</v>
      </c>
      <c r="E37" s="253">
        <f>'臺南'!C32</f>
        <v>2056</v>
      </c>
      <c r="F37" s="254">
        <f>RANK(E37,$E$33:$E$54,0)</f>
        <v>1</v>
      </c>
      <c r="G37" s="253">
        <f>'臺南'!D32</f>
        <v>676</v>
      </c>
      <c r="H37" s="254">
        <f>RANK(G37,$G$33:$G$54,0)</f>
        <v>5</v>
      </c>
      <c r="I37" s="253">
        <f>'臺南'!E32</f>
        <v>0</v>
      </c>
      <c r="J37" s="253">
        <v>0</v>
      </c>
      <c r="K37" s="253">
        <f>'臺南'!F32</f>
        <v>1008</v>
      </c>
      <c r="L37" s="254">
        <f>RANK(K37,$K$33:$K$54,0)</f>
        <v>5</v>
      </c>
      <c r="M37" s="253">
        <f>'臺南'!G32</f>
        <v>5614</v>
      </c>
      <c r="N37" s="254">
        <f aca="true" t="shared" si="23" ref="N37:N47">RANK(M37,$M$33:$M$54,0)</f>
        <v>1</v>
      </c>
      <c r="O37" s="253">
        <f>'臺南'!H32</f>
        <v>608.5</v>
      </c>
      <c r="P37" s="254">
        <f>RANK(O37,$O$33:$O$54,0)</f>
        <v>2</v>
      </c>
      <c r="Q37" s="253">
        <f>'臺南'!I32</f>
        <v>2525</v>
      </c>
      <c r="R37" s="254">
        <f>RANK(Q37,$Q$33:$Q$54,0)</f>
        <v>2</v>
      </c>
      <c r="S37" s="255">
        <f>'新竹'!J19</f>
        <v>300</v>
      </c>
      <c r="T37" s="254" t="e">
        <f>RANK(S37,($S$33:$S$53,#REF!,$S$54:$S$54),0)</f>
        <v>#REF!</v>
      </c>
      <c r="U37" s="253">
        <f>'新竹'!K19</f>
        <v>3000</v>
      </c>
      <c r="V37" s="256" t="e">
        <f>RANK(U37,($U$33:$U$53,#REF!,$U$54:$U$54),0)</f>
        <v>#REF!</v>
      </c>
      <c r="W37" s="253">
        <f>'臺南'!L32</f>
        <v>213550</v>
      </c>
      <c r="X37" s="254">
        <f>RANK(W37,$W$33:$W$54,0)</f>
        <v>1</v>
      </c>
      <c r="Y37" s="253">
        <f>'臺南'!M32</f>
        <v>14255</v>
      </c>
      <c r="Z37" s="254">
        <f>RANK(Y37,$Y$33:$Y$54,0)</f>
        <v>2</v>
      </c>
      <c r="AA37" s="253">
        <f>'臺南'!N32</f>
        <v>5956909</v>
      </c>
      <c r="AB37" s="256">
        <f t="shared" si="22"/>
        <v>3</v>
      </c>
      <c r="AC37" s="101" t="s">
        <v>22</v>
      </c>
      <c r="AD37" s="188">
        <f t="shared" si="0"/>
        <v>17.04075174059107</v>
      </c>
      <c r="AE37" s="188">
        <f t="shared" si="1"/>
        <v>45.552232192311955</v>
      </c>
      <c r="AF37" s="188">
        <f t="shared" si="2"/>
        <v>6.808339208379495</v>
      </c>
      <c r="AG37" s="188">
        <f t="shared" si="3"/>
        <v>0</v>
      </c>
      <c r="AH37" s="188">
        <f t="shared" si="4"/>
        <v>6.512890094979647</v>
      </c>
      <c r="AI37" s="188">
        <f t="shared" si="5"/>
        <v>71.85460130551645</v>
      </c>
      <c r="AJ37" s="188">
        <f t="shared" si="6"/>
        <v>21.426056338028168</v>
      </c>
      <c r="AK37" s="188">
        <f t="shared" si="7"/>
        <v>29.411764705882355</v>
      </c>
      <c r="AL37" s="188">
        <f t="shared" si="8"/>
        <v>37.43601430474721</v>
      </c>
      <c r="AM37" s="188">
        <f t="shared" si="9"/>
        <v>27.426647426647428</v>
      </c>
      <c r="AN37" s="188">
        <f t="shared" si="10"/>
        <v>11.070055368739606</v>
      </c>
      <c r="AQ37" s="422">
        <f t="shared" si="11"/>
        <v>17.0408</v>
      </c>
      <c r="AR37" s="422">
        <f t="shared" si="12"/>
        <v>45.5522</v>
      </c>
      <c r="AS37" s="422">
        <f t="shared" si="13"/>
        <v>6.8083</v>
      </c>
      <c r="AT37" s="422">
        <f t="shared" si="14"/>
        <v>0</v>
      </c>
      <c r="AU37" s="422">
        <f t="shared" si="15"/>
        <v>6.5129</v>
      </c>
      <c r="AV37" s="422">
        <f t="shared" si="16"/>
        <v>71.8546</v>
      </c>
      <c r="AW37" s="356">
        <f t="shared" si="17"/>
        <v>21.4261</v>
      </c>
      <c r="AX37" s="422">
        <f t="shared" si="18"/>
        <v>29.4118</v>
      </c>
      <c r="AY37" s="422">
        <f t="shared" si="19"/>
        <v>37.436</v>
      </c>
      <c r="AZ37" s="422">
        <f t="shared" si="20"/>
        <v>27.4266</v>
      </c>
      <c r="BA37" s="422">
        <f t="shared" si="21"/>
        <v>11.0701</v>
      </c>
    </row>
    <row r="38" spans="2:53" s="91" customFormat="1" ht="12" customHeight="1">
      <c r="B38" s="195" t="s">
        <v>144</v>
      </c>
      <c r="C38" s="253">
        <f>'高雄'!B32</f>
        <v>0</v>
      </c>
      <c r="D38" s="253">
        <v>0</v>
      </c>
      <c r="E38" s="253">
        <f>'高雄'!C32</f>
        <v>0</v>
      </c>
      <c r="F38" s="253">
        <v>0</v>
      </c>
      <c r="G38" s="253">
        <f>'高雄'!D32</f>
        <v>1700</v>
      </c>
      <c r="H38" s="254">
        <f>RANK(G38,$G$33:$G$54,0)</f>
        <v>3</v>
      </c>
      <c r="I38" s="253">
        <f>'高雄'!E32</f>
        <v>725</v>
      </c>
      <c r="J38" s="254">
        <f>RANK(I38,$I$33:$I$54,0)</f>
        <v>2</v>
      </c>
      <c r="K38" s="253">
        <f>'高雄'!F32</f>
        <v>2500</v>
      </c>
      <c r="L38" s="254">
        <f>RANK(K38,$K$33:$K$54,0)</f>
        <v>2</v>
      </c>
      <c r="M38" s="253">
        <f>'高雄'!G32</f>
        <v>678</v>
      </c>
      <c r="N38" s="254">
        <f t="shared" si="23"/>
        <v>3</v>
      </c>
      <c r="O38" s="253">
        <f>'高雄'!H32</f>
        <v>319.5</v>
      </c>
      <c r="P38" s="254">
        <f>RANK(O38,$O$33:$O$54,0)</f>
        <v>4</v>
      </c>
      <c r="Q38" s="253">
        <f>'高雄'!I32</f>
        <v>3094</v>
      </c>
      <c r="R38" s="254">
        <f>RANK(Q38,$Q$33:$Q$54,0)</f>
        <v>1</v>
      </c>
      <c r="S38" s="255">
        <f>'苗栗'!J19</f>
        <v>6550</v>
      </c>
      <c r="T38" s="254" t="e">
        <f>RANK(S38,($S$33:$S$53,#REF!,$S$54:$S$54),0)</f>
        <v>#REF!</v>
      </c>
      <c r="U38" s="253">
        <f>'苗栗'!K19</f>
        <v>269900</v>
      </c>
      <c r="V38" s="256" t="e">
        <f>RANK(U38,($U$33:$U$53,#REF!,$U$54:$U$54),0)</f>
        <v>#REF!</v>
      </c>
      <c r="W38" s="253">
        <f>'高雄'!L32</f>
        <v>28400</v>
      </c>
      <c r="X38" s="254">
        <f>RANK(W38,$W$33:$W$54,0)</f>
        <v>5</v>
      </c>
      <c r="Y38" s="253">
        <f>'高雄'!M32</f>
        <v>13790</v>
      </c>
      <c r="Z38" s="254">
        <f>RANK(Y38,$Y$33:$Y$54,0)</f>
        <v>3</v>
      </c>
      <c r="AA38" s="253">
        <f>'高雄'!N32</f>
        <v>9694765</v>
      </c>
      <c r="AB38" s="256">
        <f t="shared" si="22"/>
        <v>2</v>
      </c>
      <c r="AC38" s="101" t="s">
        <v>144</v>
      </c>
      <c r="AD38" s="188">
        <f t="shared" si="0"/>
        <v>0</v>
      </c>
      <c r="AE38" s="188">
        <f t="shared" si="1"/>
        <v>0</v>
      </c>
      <c r="AF38" s="188">
        <f t="shared" si="2"/>
        <v>17.12156309799577</v>
      </c>
      <c r="AG38" s="188">
        <f t="shared" si="3"/>
        <v>26.31578947368421</v>
      </c>
      <c r="AH38" s="188">
        <f t="shared" si="4"/>
        <v>16.153001227628096</v>
      </c>
      <c r="AI38" s="188">
        <f t="shared" si="5"/>
        <v>8.677844617944451</v>
      </c>
      <c r="AJ38" s="188">
        <f t="shared" si="6"/>
        <v>11.25</v>
      </c>
      <c r="AK38" s="188">
        <f t="shared" si="7"/>
        <v>36.039603960396036</v>
      </c>
      <c r="AL38" s="188">
        <f t="shared" si="8"/>
        <v>4.978613000490849</v>
      </c>
      <c r="AM38" s="188">
        <f t="shared" si="9"/>
        <v>26.531986531986533</v>
      </c>
      <c r="AN38" s="188">
        <f t="shared" si="10"/>
        <v>18.016321104941984</v>
      </c>
      <c r="AQ38" s="422">
        <f t="shared" si="11"/>
        <v>0</v>
      </c>
      <c r="AR38" s="422">
        <f t="shared" si="12"/>
        <v>0</v>
      </c>
      <c r="AS38" s="422">
        <f t="shared" si="13"/>
        <v>17.1216</v>
      </c>
      <c r="AT38" s="422">
        <f t="shared" si="14"/>
        <v>26.3158</v>
      </c>
      <c r="AU38" s="422">
        <f t="shared" si="15"/>
        <v>16.153</v>
      </c>
      <c r="AV38" s="422">
        <f t="shared" si="16"/>
        <v>8.6778</v>
      </c>
      <c r="AW38" s="422">
        <f t="shared" si="17"/>
        <v>11.25</v>
      </c>
      <c r="AX38" s="422">
        <f t="shared" si="18"/>
        <v>36.0396</v>
      </c>
      <c r="AY38" s="422">
        <f t="shared" si="19"/>
        <v>4.9786</v>
      </c>
      <c r="AZ38" s="422">
        <f t="shared" si="20"/>
        <v>26.532</v>
      </c>
      <c r="BA38" s="422">
        <f t="shared" si="21"/>
        <v>18.0163</v>
      </c>
    </row>
    <row r="39" spans="2:53" s="91" customFormat="1" ht="12" customHeight="1">
      <c r="B39" s="195" t="s">
        <v>6</v>
      </c>
      <c r="C39" s="253">
        <f>'宜蘭'!B32</f>
        <v>5546</v>
      </c>
      <c r="D39" s="254">
        <f>RANK(C39,$C$33:$C$54,0)</f>
        <v>1</v>
      </c>
      <c r="E39" s="253">
        <f>'宜蘭'!C32</f>
        <v>0</v>
      </c>
      <c r="F39" s="253">
        <v>0</v>
      </c>
      <c r="G39" s="253">
        <f>'宜蘭'!D32</f>
        <v>0</v>
      </c>
      <c r="H39" s="253">
        <v>0</v>
      </c>
      <c r="I39" s="253">
        <f>'宜蘭'!E32</f>
        <v>0</v>
      </c>
      <c r="J39" s="253">
        <v>0</v>
      </c>
      <c r="K39" s="253">
        <f>'宜蘭'!F32</f>
        <v>1775</v>
      </c>
      <c r="L39" s="254">
        <f>RANK(K39,$K$33:$K$54,0)</f>
        <v>4</v>
      </c>
      <c r="M39" s="253">
        <f>'宜蘭'!G32</f>
        <v>0</v>
      </c>
      <c r="N39" s="253">
        <v>0</v>
      </c>
      <c r="O39" s="253">
        <f>'宜蘭'!H32</f>
        <v>0</v>
      </c>
      <c r="P39" s="253">
        <v>0</v>
      </c>
      <c r="Q39" s="253">
        <f>'宜蘭'!I32</f>
        <v>0</v>
      </c>
      <c r="R39" s="253">
        <v>0</v>
      </c>
      <c r="S39" s="255" t="e">
        <f>#REF!</f>
        <v>#REF!</v>
      </c>
      <c r="T39" s="254" t="e">
        <f>RANK(S39,($S$33:$S$53,#REF!,$S$54:$S$54),0)</f>
        <v>#REF!</v>
      </c>
      <c r="U39" s="253" t="e">
        <f>#REF!</f>
        <v>#REF!</v>
      </c>
      <c r="V39" s="256" t="e">
        <f>RANK(U39,($U$33:$U$53,#REF!,$U$54:$U$54),0)</f>
        <v>#REF!</v>
      </c>
      <c r="W39" s="253">
        <f>'宜蘭'!L32</f>
        <v>0</v>
      </c>
      <c r="X39" s="257">
        <v>0</v>
      </c>
      <c r="Y39" s="253">
        <f>'宜蘭'!M32</f>
        <v>0</v>
      </c>
      <c r="Z39" s="257">
        <v>0</v>
      </c>
      <c r="AA39" s="253">
        <f>'宜蘭'!N32</f>
        <v>0</v>
      </c>
      <c r="AB39" s="257">
        <v>0</v>
      </c>
      <c r="AC39" s="101" t="s">
        <v>6</v>
      </c>
      <c r="AD39" s="188">
        <f t="shared" si="0"/>
        <v>45.00381388253242</v>
      </c>
      <c r="AE39" s="188">
        <f t="shared" si="1"/>
        <v>0</v>
      </c>
      <c r="AF39" s="188">
        <f t="shared" si="2"/>
        <v>0</v>
      </c>
      <c r="AG39" s="188">
        <f t="shared" si="3"/>
        <v>0</v>
      </c>
      <c r="AH39" s="188">
        <f t="shared" si="4"/>
        <v>11.468630871615947</v>
      </c>
      <c r="AI39" s="188">
        <f t="shared" si="5"/>
        <v>0</v>
      </c>
      <c r="AJ39" s="188">
        <f t="shared" si="6"/>
        <v>0</v>
      </c>
      <c r="AK39" s="188">
        <f t="shared" si="7"/>
        <v>0</v>
      </c>
      <c r="AL39" s="188">
        <f t="shared" si="8"/>
        <v>0</v>
      </c>
      <c r="AM39" s="188">
        <f t="shared" si="9"/>
        <v>0</v>
      </c>
      <c r="AN39" s="188">
        <f t="shared" si="10"/>
        <v>0</v>
      </c>
      <c r="AQ39" s="422">
        <f t="shared" si="11"/>
        <v>45.0038</v>
      </c>
      <c r="AR39" s="422">
        <f t="shared" si="12"/>
        <v>0</v>
      </c>
      <c r="AS39" s="422">
        <f t="shared" si="13"/>
        <v>0</v>
      </c>
      <c r="AT39" s="422">
        <f t="shared" si="14"/>
        <v>0</v>
      </c>
      <c r="AU39" s="422">
        <f t="shared" si="15"/>
        <v>11.4686</v>
      </c>
      <c r="AV39" s="422">
        <f t="shared" si="16"/>
        <v>0</v>
      </c>
      <c r="AW39" s="422">
        <f t="shared" si="17"/>
        <v>0</v>
      </c>
      <c r="AX39" s="422">
        <f t="shared" si="18"/>
        <v>0</v>
      </c>
      <c r="AY39" s="422">
        <f t="shared" si="19"/>
        <v>0</v>
      </c>
      <c r="AZ39" s="422">
        <f t="shared" si="20"/>
        <v>0</v>
      </c>
      <c r="BA39" s="422">
        <f t="shared" si="21"/>
        <v>0</v>
      </c>
    </row>
    <row r="40" spans="2:53" s="91" customFormat="1" ht="12" customHeight="1">
      <c r="B40" s="195" t="s">
        <v>8</v>
      </c>
      <c r="C40" s="253">
        <f>'新竹'!B32</f>
        <v>0</v>
      </c>
      <c r="D40" s="253">
        <v>0</v>
      </c>
      <c r="E40" s="253">
        <f>'新竹'!C32</f>
        <v>0</v>
      </c>
      <c r="F40" s="253">
        <v>0</v>
      </c>
      <c r="G40" s="253">
        <f>'新竹'!D32</f>
        <v>0</v>
      </c>
      <c r="H40" s="253">
        <v>0</v>
      </c>
      <c r="I40" s="253">
        <f>'新竹'!E32</f>
        <v>0</v>
      </c>
      <c r="J40" s="253">
        <v>0</v>
      </c>
      <c r="K40" s="253">
        <f>'新竹'!F32</f>
        <v>0</v>
      </c>
      <c r="L40" s="253">
        <v>0</v>
      </c>
      <c r="M40" s="253">
        <f>'新竹'!G32</f>
        <v>0</v>
      </c>
      <c r="N40" s="253">
        <v>0</v>
      </c>
      <c r="O40" s="253">
        <f>'新竹'!H32</f>
        <v>0</v>
      </c>
      <c r="P40" s="253">
        <v>0</v>
      </c>
      <c r="Q40" s="253">
        <f>'新竹'!I32</f>
        <v>0</v>
      </c>
      <c r="R40" s="253">
        <v>0</v>
      </c>
      <c r="S40" s="255">
        <f>'南投'!J19</f>
        <v>17600</v>
      </c>
      <c r="T40" s="254" t="e">
        <f>RANK(S40,($S$33:$S$53,#REF!,$S$54:$S$54),0)</f>
        <v>#REF!</v>
      </c>
      <c r="U40" s="253">
        <f>'南投'!K19</f>
        <v>3999211</v>
      </c>
      <c r="V40" s="256" t="e">
        <f>RANK(U40,($U$33:$U$53,#REF!,$U$54:$U$54),0)</f>
        <v>#REF!</v>
      </c>
      <c r="W40" s="253">
        <f>'新竹'!L32</f>
        <v>0</v>
      </c>
      <c r="X40" s="257">
        <v>0</v>
      </c>
      <c r="Y40" s="253">
        <f>'新竹'!M32</f>
        <v>0</v>
      </c>
      <c r="Z40" s="257">
        <v>0</v>
      </c>
      <c r="AA40" s="253">
        <f>'新竹'!N32</f>
        <v>0</v>
      </c>
      <c r="AB40" s="257">
        <v>0</v>
      </c>
      <c r="AC40" s="101" t="s">
        <v>8</v>
      </c>
      <c r="AD40" s="188">
        <f t="shared" si="0"/>
        <v>0</v>
      </c>
      <c r="AE40" s="188">
        <f t="shared" si="1"/>
        <v>0</v>
      </c>
      <c r="AF40" s="188">
        <f t="shared" si="2"/>
        <v>0</v>
      </c>
      <c r="AG40" s="188">
        <f t="shared" si="3"/>
        <v>0</v>
      </c>
      <c r="AH40" s="188">
        <f t="shared" si="4"/>
        <v>0</v>
      </c>
      <c r="AI40" s="188">
        <f t="shared" si="5"/>
        <v>0</v>
      </c>
      <c r="AJ40" s="188">
        <f t="shared" si="6"/>
        <v>0</v>
      </c>
      <c r="AK40" s="188">
        <f t="shared" si="7"/>
        <v>0</v>
      </c>
      <c r="AL40" s="188">
        <f t="shared" si="8"/>
        <v>0</v>
      </c>
      <c r="AM40" s="188">
        <f t="shared" si="9"/>
        <v>0</v>
      </c>
      <c r="AN40" s="188">
        <f t="shared" si="10"/>
        <v>0</v>
      </c>
      <c r="AQ40" s="422">
        <f t="shared" si="11"/>
        <v>0</v>
      </c>
      <c r="AR40" s="422">
        <f t="shared" si="12"/>
        <v>0</v>
      </c>
      <c r="AS40" s="422">
        <f t="shared" si="13"/>
        <v>0</v>
      </c>
      <c r="AT40" s="422">
        <f t="shared" si="14"/>
        <v>0</v>
      </c>
      <c r="AU40" s="422">
        <f t="shared" si="15"/>
        <v>0</v>
      </c>
      <c r="AV40" s="422">
        <f t="shared" si="16"/>
        <v>0</v>
      </c>
      <c r="AW40" s="422">
        <f t="shared" si="17"/>
        <v>0</v>
      </c>
      <c r="AX40" s="422">
        <f t="shared" si="18"/>
        <v>0</v>
      </c>
      <c r="AY40" s="422">
        <f t="shared" si="19"/>
        <v>0</v>
      </c>
      <c r="AZ40" s="422">
        <f t="shared" si="20"/>
        <v>0</v>
      </c>
      <c r="BA40" s="422">
        <f t="shared" si="21"/>
        <v>0</v>
      </c>
    </row>
    <row r="41" spans="2:53" s="91" customFormat="1" ht="12" customHeight="1">
      <c r="B41" s="195" t="s">
        <v>9</v>
      </c>
      <c r="C41" s="253">
        <f>'苗栗'!B32</f>
        <v>0</v>
      </c>
      <c r="D41" s="253">
        <v>0</v>
      </c>
      <c r="E41" s="253">
        <f>'苗栗'!C32</f>
        <v>0</v>
      </c>
      <c r="F41" s="253">
        <v>0</v>
      </c>
      <c r="G41" s="253">
        <f>'苗栗'!D32</f>
        <v>0</v>
      </c>
      <c r="H41" s="253">
        <v>0</v>
      </c>
      <c r="I41" s="253">
        <f>'苗栗'!E32</f>
        <v>0</v>
      </c>
      <c r="J41" s="253">
        <v>0</v>
      </c>
      <c r="K41" s="253">
        <f>'苗栗'!F32</f>
        <v>0</v>
      </c>
      <c r="L41" s="253">
        <v>0</v>
      </c>
      <c r="M41" s="253">
        <f>'苗栗'!G32</f>
        <v>45</v>
      </c>
      <c r="N41" s="254">
        <f t="shared" si="23"/>
        <v>5</v>
      </c>
      <c r="O41" s="253">
        <f>'苗栗'!H32</f>
        <v>0</v>
      </c>
      <c r="P41" s="253">
        <v>0</v>
      </c>
      <c r="Q41" s="253">
        <f>'苗栗'!I32</f>
        <v>0</v>
      </c>
      <c r="R41" s="253">
        <v>0</v>
      </c>
      <c r="S41" s="255">
        <f>'雲林'!J19</f>
        <v>46000</v>
      </c>
      <c r="T41" s="254" t="e">
        <f>RANK(S41,($S$33:$S$53,#REF!,$S$54:$S$54),0)</f>
        <v>#REF!</v>
      </c>
      <c r="U41" s="253">
        <f>'雲林'!K19</f>
        <v>0</v>
      </c>
      <c r="V41" s="257">
        <v>0</v>
      </c>
      <c r="W41" s="253">
        <f>'苗栗'!L32</f>
        <v>15615</v>
      </c>
      <c r="X41" s="254">
        <f>RANK(W41,$W$33:$W$54,0)</f>
        <v>7</v>
      </c>
      <c r="Y41" s="253">
        <f>'苗栗'!M32</f>
        <v>0</v>
      </c>
      <c r="Z41" s="253">
        <v>0</v>
      </c>
      <c r="AA41" s="253">
        <f>'苗栗'!N32</f>
        <v>0</v>
      </c>
      <c r="AB41" s="257">
        <v>0</v>
      </c>
      <c r="AC41" s="101" t="s">
        <v>9</v>
      </c>
      <c r="AD41" s="188">
        <f t="shared" si="0"/>
        <v>0</v>
      </c>
      <c r="AE41" s="188">
        <f t="shared" si="1"/>
        <v>0</v>
      </c>
      <c r="AF41" s="188">
        <f t="shared" si="2"/>
        <v>0</v>
      </c>
      <c r="AG41" s="188">
        <f t="shared" si="3"/>
        <v>0</v>
      </c>
      <c r="AH41" s="188">
        <f t="shared" si="4"/>
        <v>0</v>
      </c>
      <c r="AI41" s="188">
        <f t="shared" si="5"/>
        <v>0.575963138359145</v>
      </c>
      <c r="AJ41" s="188">
        <f t="shared" si="6"/>
        <v>0</v>
      </c>
      <c r="AK41" s="188">
        <f t="shared" si="7"/>
        <v>0</v>
      </c>
      <c r="AL41" s="188">
        <f t="shared" si="8"/>
        <v>2.737360633896641</v>
      </c>
      <c r="AM41" s="188">
        <f t="shared" si="9"/>
        <v>0</v>
      </c>
      <c r="AN41" s="188">
        <f t="shared" si="10"/>
        <v>0</v>
      </c>
      <c r="AQ41" s="422">
        <f t="shared" si="11"/>
        <v>0</v>
      </c>
      <c r="AR41" s="422">
        <f t="shared" si="12"/>
        <v>0</v>
      </c>
      <c r="AS41" s="422">
        <f t="shared" si="13"/>
        <v>0</v>
      </c>
      <c r="AT41" s="422">
        <f t="shared" si="14"/>
        <v>0</v>
      </c>
      <c r="AU41" s="422">
        <f t="shared" si="15"/>
        <v>0</v>
      </c>
      <c r="AV41" s="422">
        <f t="shared" si="16"/>
        <v>0.576</v>
      </c>
      <c r="AW41" s="422">
        <f t="shared" si="17"/>
        <v>0</v>
      </c>
      <c r="AX41" s="422">
        <f t="shared" si="18"/>
        <v>0</v>
      </c>
      <c r="AY41" s="422">
        <f t="shared" si="19"/>
        <v>2.7374</v>
      </c>
      <c r="AZ41" s="422">
        <f t="shared" si="20"/>
        <v>0</v>
      </c>
      <c r="BA41" s="422">
        <f t="shared" si="21"/>
        <v>0</v>
      </c>
    </row>
    <row r="42" spans="2:53" s="91" customFormat="1" ht="12" customHeight="1">
      <c r="B42" s="195" t="s">
        <v>10</v>
      </c>
      <c r="C42" s="253">
        <f>'彰化'!B32</f>
        <v>0</v>
      </c>
      <c r="D42" s="253">
        <v>0</v>
      </c>
      <c r="E42" s="253">
        <f>'彰化'!C32</f>
        <v>0</v>
      </c>
      <c r="F42" s="253">
        <v>0</v>
      </c>
      <c r="G42" s="253">
        <f>'彰化'!D32</f>
        <v>0</v>
      </c>
      <c r="H42" s="253">
        <v>0</v>
      </c>
      <c r="I42" s="253">
        <f>'彰化'!E32</f>
        <v>0</v>
      </c>
      <c r="J42" s="253">
        <v>0</v>
      </c>
      <c r="K42" s="253">
        <f>'彰化'!F32</f>
        <v>0</v>
      </c>
      <c r="L42" s="253">
        <v>0</v>
      </c>
      <c r="M42" s="253">
        <f>'彰化'!G32</f>
        <v>0</v>
      </c>
      <c r="N42" s="253">
        <v>0</v>
      </c>
      <c r="O42" s="253">
        <f>'彰化'!H32</f>
        <v>0</v>
      </c>
      <c r="P42" s="253">
        <v>0</v>
      </c>
      <c r="Q42" s="253">
        <f>'彰化'!I32</f>
        <v>0</v>
      </c>
      <c r="R42" s="253">
        <v>0</v>
      </c>
      <c r="S42" s="255">
        <f>'嘉義'!J19</f>
        <v>0</v>
      </c>
      <c r="T42" s="253">
        <v>0</v>
      </c>
      <c r="U42" s="253">
        <f>'嘉義'!K19</f>
        <v>0</v>
      </c>
      <c r="V42" s="257">
        <v>0</v>
      </c>
      <c r="W42" s="253">
        <f>'彰化'!L32</f>
        <v>27500</v>
      </c>
      <c r="X42" s="254">
        <f>RANK(W42,$W$33:$W$54,0)</f>
        <v>6</v>
      </c>
      <c r="Y42" s="253">
        <f>'彰化'!M32</f>
        <v>0</v>
      </c>
      <c r="Z42" s="257">
        <v>0</v>
      </c>
      <c r="AA42" s="253">
        <f>'彰化'!N32</f>
        <v>590485</v>
      </c>
      <c r="AB42" s="256">
        <f t="shared" si="22"/>
        <v>8</v>
      </c>
      <c r="AC42" s="101" t="s">
        <v>10</v>
      </c>
      <c r="AD42" s="188">
        <f t="shared" si="0"/>
        <v>0</v>
      </c>
      <c r="AE42" s="188">
        <f t="shared" si="1"/>
        <v>0</v>
      </c>
      <c r="AF42" s="188">
        <f t="shared" si="2"/>
        <v>0</v>
      </c>
      <c r="AG42" s="188">
        <f t="shared" si="3"/>
        <v>0</v>
      </c>
      <c r="AH42" s="188">
        <f t="shared" si="4"/>
        <v>0</v>
      </c>
      <c r="AI42" s="188">
        <f t="shared" si="5"/>
        <v>0</v>
      </c>
      <c r="AJ42" s="188">
        <f t="shared" si="6"/>
        <v>0</v>
      </c>
      <c r="AK42" s="188">
        <f t="shared" si="7"/>
        <v>0</v>
      </c>
      <c r="AL42" s="188">
        <f t="shared" si="8"/>
        <v>4.820840053292195</v>
      </c>
      <c r="AM42" s="188">
        <f t="shared" si="9"/>
        <v>0</v>
      </c>
      <c r="AN42" s="188">
        <f t="shared" si="10"/>
        <v>1.0973311233074414</v>
      </c>
      <c r="AQ42" s="422">
        <f t="shared" si="11"/>
        <v>0</v>
      </c>
      <c r="AR42" s="422">
        <f t="shared" si="12"/>
        <v>0</v>
      </c>
      <c r="AS42" s="422">
        <f t="shared" si="13"/>
        <v>0</v>
      </c>
      <c r="AT42" s="422">
        <f t="shared" si="14"/>
        <v>0</v>
      </c>
      <c r="AU42" s="422">
        <f t="shared" si="15"/>
        <v>0</v>
      </c>
      <c r="AV42" s="422">
        <f t="shared" si="16"/>
        <v>0</v>
      </c>
      <c r="AW42" s="422">
        <f t="shared" si="17"/>
        <v>0</v>
      </c>
      <c r="AX42" s="422">
        <f t="shared" si="18"/>
        <v>0</v>
      </c>
      <c r="AY42" s="422">
        <f t="shared" si="19"/>
        <v>4.8208</v>
      </c>
      <c r="AZ42" s="422">
        <f t="shared" si="20"/>
        <v>0</v>
      </c>
      <c r="BA42" s="422">
        <f t="shared" si="21"/>
        <v>1.0973</v>
      </c>
    </row>
    <row r="43" spans="2:53" s="91" customFormat="1" ht="12" customHeight="1">
      <c r="B43" s="195" t="s">
        <v>11</v>
      </c>
      <c r="C43" s="253">
        <f>'南投'!B32</f>
        <v>0</v>
      </c>
      <c r="D43" s="253">
        <v>0</v>
      </c>
      <c r="E43" s="253">
        <f>'南投'!C32</f>
        <v>735.1</v>
      </c>
      <c r="F43" s="254">
        <f>RANK(E43,$E$33:$E$54,0)</f>
        <v>3</v>
      </c>
      <c r="G43" s="253">
        <f>'南投'!D32</f>
        <v>0</v>
      </c>
      <c r="H43" s="253">
        <v>0</v>
      </c>
      <c r="I43" s="253">
        <f>'南投'!E32</f>
        <v>0</v>
      </c>
      <c r="J43" s="253">
        <v>0</v>
      </c>
      <c r="K43" s="253">
        <f>'南投'!F32</f>
        <v>233</v>
      </c>
      <c r="L43" s="254">
        <f>RANK(K43,$K$33:$K$54,0)</f>
        <v>8</v>
      </c>
      <c r="M43" s="253">
        <f>'南投'!G32</f>
        <v>0</v>
      </c>
      <c r="N43" s="253">
        <v>0</v>
      </c>
      <c r="O43" s="253">
        <f>'南投'!H32</f>
        <v>0</v>
      </c>
      <c r="P43" s="253">
        <v>0</v>
      </c>
      <c r="Q43" s="253">
        <f>'南投'!I32</f>
        <v>15</v>
      </c>
      <c r="R43" s="254">
        <f>RANK(Q43,$Q$33:$Q$54,0)</f>
        <v>8</v>
      </c>
      <c r="S43" s="255" t="e">
        <f>#REF!</f>
        <v>#REF!</v>
      </c>
      <c r="T43" s="253">
        <v>0</v>
      </c>
      <c r="U43" s="253" t="e">
        <f>#REF!</f>
        <v>#REF!</v>
      </c>
      <c r="V43" s="257">
        <v>0</v>
      </c>
      <c r="W43" s="253">
        <f>'南投'!L32</f>
        <v>36290</v>
      </c>
      <c r="X43" s="254">
        <f>RANK(W43,$W$33:$W$54,0)</f>
        <v>4</v>
      </c>
      <c r="Y43" s="253">
        <f>'南投'!M32</f>
        <v>0</v>
      </c>
      <c r="Z43" s="253">
        <v>0</v>
      </c>
      <c r="AA43" s="253">
        <f>'南投'!N32</f>
        <v>0</v>
      </c>
      <c r="AB43" s="257">
        <v>0</v>
      </c>
      <c r="AC43" s="101" t="s">
        <v>11</v>
      </c>
      <c r="AD43" s="188">
        <f t="shared" si="0"/>
        <v>0</v>
      </c>
      <c r="AE43" s="188">
        <f t="shared" si="1"/>
        <v>16.286695469148114</v>
      </c>
      <c r="AF43" s="188">
        <f t="shared" si="2"/>
        <v>0</v>
      </c>
      <c r="AG43" s="188">
        <f t="shared" si="3"/>
        <v>0</v>
      </c>
      <c r="AH43" s="188">
        <f t="shared" si="4"/>
        <v>1.5054597144149382</v>
      </c>
      <c r="AI43" s="188">
        <f t="shared" si="5"/>
        <v>0</v>
      </c>
      <c r="AJ43" s="188">
        <f t="shared" si="6"/>
        <v>0</v>
      </c>
      <c r="AK43" s="188">
        <f t="shared" si="7"/>
        <v>0.17472335468841002</v>
      </c>
      <c r="AL43" s="188">
        <f t="shared" si="8"/>
        <v>6.361755837599047</v>
      </c>
      <c r="AM43" s="188">
        <f t="shared" si="9"/>
        <v>0</v>
      </c>
      <c r="AN43" s="188">
        <f t="shared" si="10"/>
        <v>0</v>
      </c>
      <c r="AQ43" s="422">
        <f t="shared" si="11"/>
        <v>0</v>
      </c>
      <c r="AR43" s="422">
        <f t="shared" si="12"/>
        <v>16.2867</v>
      </c>
      <c r="AS43" s="422">
        <f t="shared" si="13"/>
        <v>0</v>
      </c>
      <c r="AT43" s="422">
        <f t="shared" si="14"/>
        <v>0</v>
      </c>
      <c r="AU43" s="422">
        <f t="shared" si="15"/>
        <v>1.5055</v>
      </c>
      <c r="AV43" s="422">
        <f t="shared" si="16"/>
        <v>0</v>
      </c>
      <c r="AW43" s="422">
        <f t="shared" si="17"/>
        <v>0</v>
      </c>
      <c r="AX43" s="422">
        <f t="shared" si="18"/>
        <v>0.1747</v>
      </c>
      <c r="AY43" s="422">
        <f t="shared" si="19"/>
        <v>6.3618</v>
      </c>
      <c r="AZ43" s="422">
        <f t="shared" si="20"/>
        <v>0</v>
      </c>
      <c r="BA43" s="422">
        <f t="shared" si="21"/>
        <v>0</v>
      </c>
    </row>
    <row r="44" spans="2:53" s="91" customFormat="1" ht="12" customHeight="1">
      <c r="B44" s="195" t="s">
        <v>12</v>
      </c>
      <c r="C44" s="253">
        <f>'雲林'!B32</f>
        <v>1394</v>
      </c>
      <c r="D44" s="254">
        <f>RANK(C44,$C$33:$C$54,0)</f>
        <v>5</v>
      </c>
      <c r="E44" s="253">
        <f>'雲林'!C32</f>
        <v>0</v>
      </c>
      <c r="F44" s="253">
        <v>0</v>
      </c>
      <c r="G44" s="253">
        <f>'雲林'!D32</f>
        <v>414</v>
      </c>
      <c r="H44" s="254">
        <f>RANK(G44,$G$33:$G$54,0)</f>
        <v>6</v>
      </c>
      <c r="I44" s="253">
        <f>'雲林'!E32</f>
        <v>0</v>
      </c>
      <c r="J44" s="253">
        <v>0</v>
      </c>
      <c r="K44" s="253">
        <f>'雲林'!F32</f>
        <v>6335</v>
      </c>
      <c r="L44" s="254">
        <f>RANK(K44,$K$33:$K$54,0)</f>
        <v>1</v>
      </c>
      <c r="M44" s="253">
        <f>'雲林'!G32</f>
        <v>942</v>
      </c>
      <c r="N44" s="254">
        <f t="shared" si="23"/>
        <v>2</v>
      </c>
      <c r="O44" s="253">
        <f>'雲林'!H32</f>
        <v>0</v>
      </c>
      <c r="P44" s="253">
        <v>0</v>
      </c>
      <c r="Q44" s="253">
        <f>'雲林'!I32</f>
        <v>0</v>
      </c>
      <c r="R44" s="253">
        <v>0</v>
      </c>
      <c r="S44" s="255">
        <f>'高雄'!J19</f>
        <v>16535</v>
      </c>
      <c r="T44" s="254" t="e">
        <f>RANK(S44,($S$33:$S$53,#REF!,$S$54:$S$54),0)</f>
        <v>#REF!</v>
      </c>
      <c r="U44" s="253">
        <f>'高雄'!K19</f>
        <v>950000</v>
      </c>
      <c r="V44" s="256" t="e">
        <f>RANK(U44,($U$33:$U$53,#REF!,$U$54:$U$54),0)</f>
        <v>#REF!</v>
      </c>
      <c r="W44" s="253">
        <f>'雲林'!L32</f>
        <v>5000</v>
      </c>
      <c r="X44" s="254">
        <f>RANK(W44,$W$33:$W$54,0)</f>
        <v>8</v>
      </c>
      <c r="Y44" s="253">
        <f>'雲林'!M32</f>
        <v>0</v>
      </c>
      <c r="Z44" s="257">
        <v>0</v>
      </c>
      <c r="AA44" s="253">
        <f>'雲林'!N32</f>
        <v>4269422.6</v>
      </c>
      <c r="AB44" s="256">
        <f t="shared" si="22"/>
        <v>5</v>
      </c>
      <c r="AC44" s="101" t="s">
        <v>12</v>
      </c>
      <c r="AD44" s="188">
        <f t="shared" si="0"/>
        <v>11.311813298278073</v>
      </c>
      <c r="AE44" s="188">
        <f t="shared" si="1"/>
        <v>0</v>
      </c>
      <c r="AF44" s="188">
        <f t="shared" si="2"/>
        <v>4.169604189747205</v>
      </c>
      <c r="AG44" s="188">
        <f t="shared" si="3"/>
        <v>0</v>
      </c>
      <c r="AH44" s="188">
        <f t="shared" si="4"/>
        <v>40.93170511080959</v>
      </c>
      <c r="AI44" s="188">
        <f t="shared" si="5"/>
        <v>12.056828362984769</v>
      </c>
      <c r="AJ44" s="188">
        <f t="shared" si="6"/>
        <v>0</v>
      </c>
      <c r="AK44" s="188">
        <f t="shared" si="7"/>
        <v>0</v>
      </c>
      <c r="AL44" s="188">
        <f t="shared" si="8"/>
        <v>0.8765163733258536</v>
      </c>
      <c r="AM44" s="188">
        <f t="shared" si="9"/>
        <v>0</v>
      </c>
      <c r="AN44" s="188">
        <f t="shared" si="10"/>
        <v>7.934105519246342</v>
      </c>
      <c r="AQ44" s="422">
        <f t="shared" si="11"/>
        <v>11.3118</v>
      </c>
      <c r="AR44" s="422">
        <f t="shared" si="12"/>
        <v>0</v>
      </c>
      <c r="AS44" s="422">
        <f t="shared" si="13"/>
        <v>4.1696</v>
      </c>
      <c r="AT44" s="422">
        <f t="shared" si="14"/>
        <v>0</v>
      </c>
      <c r="AU44" s="422">
        <f t="shared" si="15"/>
        <v>40.9317</v>
      </c>
      <c r="AV44" s="422">
        <f t="shared" si="16"/>
        <v>12.0568</v>
      </c>
      <c r="AW44" s="422">
        <f t="shared" si="17"/>
        <v>0</v>
      </c>
      <c r="AX44" s="422">
        <f t="shared" si="18"/>
        <v>0</v>
      </c>
      <c r="AY44" s="422">
        <f t="shared" si="19"/>
        <v>0.8765</v>
      </c>
      <c r="AZ44" s="422">
        <f t="shared" si="20"/>
        <v>0</v>
      </c>
      <c r="BA44" s="422">
        <f t="shared" si="21"/>
        <v>7.9341</v>
      </c>
    </row>
    <row r="45" spans="2:53" s="91" customFormat="1" ht="12" customHeight="1">
      <c r="B45" s="195" t="s">
        <v>13</v>
      </c>
      <c r="C45" s="253">
        <f>'嘉義'!B32</f>
        <v>0</v>
      </c>
      <c r="D45" s="253">
        <v>0</v>
      </c>
      <c r="E45" s="253">
        <f>'嘉義'!C32</f>
        <v>0</v>
      </c>
      <c r="F45" s="253">
        <v>0</v>
      </c>
      <c r="G45" s="253">
        <f>'嘉義'!D32</f>
        <v>2504</v>
      </c>
      <c r="H45" s="254">
        <f>RANK(G45,$G$33:$G$54,0)</f>
        <v>2</v>
      </c>
      <c r="I45" s="253">
        <f>'嘉義'!E32</f>
        <v>390</v>
      </c>
      <c r="J45" s="254">
        <f>RANK(I45,$I$33:$I$54,0)</f>
        <v>4</v>
      </c>
      <c r="K45" s="253">
        <f>'嘉義'!F32</f>
        <v>875</v>
      </c>
      <c r="L45" s="254">
        <f>RANK(K45,$K$33:$K$54,0)</f>
        <v>6</v>
      </c>
      <c r="M45" s="253">
        <f>'嘉義'!G32</f>
        <v>0</v>
      </c>
      <c r="N45" s="253">
        <v>0</v>
      </c>
      <c r="O45" s="253">
        <f>'嘉義'!H32</f>
        <v>0</v>
      </c>
      <c r="P45" s="253">
        <v>0</v>
      </c>
      <c r="Q45" s="253">
        <f>'嘉義'!I32</f>
        <v>0</v>
      </c>
      <c r="R45" s="253">
        <v>0</v>
      </c>
      <c r="S45" s="255">
        <f>'屏東'!J19</f>
        <v>7435</v>
      </c>
      <c r="T45" s="254" t="e">
        <f>RANK(S45,($S$33:$S$53,#REF!,$S$54:$S$54),0)</f>
        <v>#REF!</v>
      </c>
      <c r="U45" s="253">
        <f>'屏東'!K19</f>
        <v>1877976</v>
      </c>
      <c r="V45" s="256" t="e">
        <f>RANK(U45,($U$33:$U$53,#REF!,$U$54:$U$54),0)</f>
        <v>#REF!</v>
      </c>
      <c r="W45" s="253">
        <f>'嘉義'!L32</f>
        <v>78754</v>
      </c>
      <c r="X45" s="254">
        <f>RANK(W45,$W$33:$W$54,0)</f>
        <v>3</v>
      </c>
      <c r="Y45" s="253">
        <f>'嘉義'!M32</f>
        <v>0</v>
      </c>
      <c r="Z45" s="257">
        <v>0</v>
      </c>
      <c r="AA45" s="253">
        <f>'嘉義'!N32</f>
        <v>2835000</v>
      </c>
      <c r="AB45" s="256">
        <f t="shared" si="22"/>
        <v>7</v>
      </c>
      <c r="AC45" s="101" t="s">
        <v>13</v>
      </c>
      <c r="AD45" s="188">
        <f t="shared" si="0"/>
        <v>0</v>
      </c>
      <c r="AE45" s="188">
        <f t="shared" si="1"/>
        <v>0</v>
      </c>
      <c r="AF45" s="188">
        <f t="shared" si="2"/>
        <v>25.2190552925773</v>
      </c>
      <c r="AG45" s="188">
        <f t="shared" si="3"/>
        <v>14.156079854809436</v>
      </c>
      <c r="AH45" s="188">
        <f t="shared" si="4"/>
        <v>5.653550429669832</v>
      </c>
      <c r="AI45" s="188">
        <f t="shared" si="5"/>
        <v>0</v>
      </c>
      <c r="AJ45" s="188">
        <f t="shared" si="6"/>
        <v>0</v>
      </c>
      <c r="AK45" s="188">
        <f t="shared" si="7"/>
        <v>0</v>
      </c>
      <c r="AL45" s="188">
        <f t="shared" si="8"/>
        <v>13.805834092980856</v>
      </c>
      <c r="AM45" s="188">
        <f t="shared" si="9"/>
        <v>0</v>
      </c>
      <c r="AN45" s="188">
        <f t="shared" si="10"/>
        <v>5.268438206858084</v>
      </c>
      <c r="AQ45" s="422">
        <f t="shared" si="11"/>
        <v>0</v>
      </c>
      <c r="AR45" s="422">
        <f t="shared" si="12"/>
        <v>0</v>
      </c>
      <c r="AS45" s="422">
        <f t="shared" si="13"/>
        <v>25.2191</v>
      </c>
      <c r="AT45" s="422">
        <f t="shared" si="14"/>
        <v>14.1561</v>
      </c>
      <c r="AU45" s="422">
        <f t="shared" si="15"/>
        <v>5.6536</v>
      </c>
      <c r="AV45" s="422">
        <f t="shared" si="16"/>
        <v>0</v>
      </c>
      <c r="AW45" s="422">
        <f t="shared" si="17"/>
        <v>0</v>
      </c>
      <c r="AX45" s="422">
        <f t="shared" si="18"/>
        <v>0</v>
      </c>
      <c r="AY45" s="422">
        <f t="shared" si="19"/>
        <v>13.8058</v>
      </c>
      <c r="AZ45" s="422">
        <f t="shared" si="20"/>
        <v>0</v>
      </c>
      <c r="BA45" s="422">
        <f t="shared" si="21"/>
        <v>5.2684</v>
      </c>
    </row>
    <row r="46" spans="2:53" s="91" customFormat="1" ht="12" customHeight="1">
      <c r="B46" s="195" t="s">
        <v>14</v>
      </c>
      <c r="C46" s="253">
        <f>'屏東'!B32</f>
        <v>1500</v>
      </c>
      <c r="D46" s="254">
        <f>RANK(C46,$C$33:$C$54,0)</f>
        <v>4</v>
      </c>
      <c r="E46" s="253">
        <f>'屏東'!C32</f>
        <v>0</v>
      </c>
      <c r="F46" s="253">
        <v>0</v>
      </c>
      <c r="G46" s="253">
        <f>'屏東'!D32</f>
        <v>3200</v>
      </c>
      <c r="H46" s="254">
        <f>RANK(G46,$G$33:$G$54,0)</f>
        <v>1</v>
      </c>
      <c r="I46" s="253">
        <f>'屏東'!E32</f>
        <v>1000</v>
      </c>
      <c r="J46" s="254">
        <f>RANK(I46,$I$33:$I$54,0)</f>
        <v>1</v>
      </c>
      <c r="K46" s="253">
        <f>'屏東'!F32</f>
        <v>0</v>
      </c>
      <c r="L46" s="253">
        <v>0</v>
      </c>
      <c r="M46" s="253">
        <f>'屏東'!G32</f>
        <v>0</v>
      </c>
      <c r="N46" s="253">
        <v>0</v>
      </c>
      <c r="O46" s="253">
        <f>'屏東'!H32</f>
        <v>1428</v>
      </c>
      <c r="P46" s="254">
        <f>RANK(O46,$O$33:$O$54,0)</f>
        <v>1</v>
      </c>
      <c r="Q46" s="253">
        <f>'屏東'!I32</f>
        <v>2028</v>
      </c>
      <c r="R46" s="254">
        <f>RANK(Q46,$Q$33:$Q$54,0)</f>
        <v>3</v>
      </c>
      <c r="S46" s="255">
        <f>'臺東'!J19</f>
        <v>8775</v>
      </c>
      <c r="T46" s="254" t="e">
        <f>RANK(S46,($S$33:$S$53,#REF!,$S$54:$S$54),0)</f>
        <v>#REF!</v>
      </c>
      <c r="U46" s="253">
        <f>'臺東'!K19</f>
        <v>1230378</v>
      </c>
      <c r="V46" s="256" t="e">
        <f>RANK(U46,($U$33:$U$53,#REF!,$U$54:$U$54),0)</f>
        <v>#REF!</v>
      </c>
      <c r="W46" s="253">
        <f>'屏東'!L32</f>
        <v>0</v>
      </c>
      <c r="X46" s="257">
        <v>0</v>
      </c>
      <c r="Y46" s="253">
        <f>'屏東'!M32</f>
        <v>0</v>
      </c>
      <c r="Z46" s="253">
        <v>0</v>
      </c>
      <c r="AA46" s="253">
        <f>'屏東'!N32</f>
        <v>22094154</v>
      </c>
      <c r="AB46" s="256">
        <f>RANK(AA46,$AA$33:$AA$54,0)</f>
        <v>1</v>
      </c>
      <c r="AC46" s="101" t="s">
        <v>14</v>
      </c>
      <c r="AD46" s="188">
        <f t="shared" si="0"/>
        <v>12.171965528993622</v>
      </c>
      <c r="AE46" s="188">
        <f t="shared" si="1"/>
        <v>0</v>
      </c>
      <c r="AF46" s="188">
        <f t="shared" si="2"/>
        <v>32.22882465505086</v>
      </c>
      <c r="AG46" s="188">
        <f t="shared" si="3"/>
        <v>36.29764065335753</v>
      </c>
      <c r="AH46" s="188">
        <f t="shared" si="4"/>
        <v>0</v>
      </c>
      <c r="AI46" s="188">
        <f t="shared" si="5"/>
        <v>0</v>
      </c>
      <c r="AJ46" s="188">
        <f t="shared" si="6"/>
        <v>50.28169014084507</v>
      </c>
      <c r="AK46" s="188">
        <f t="shared" si="7"/>
        <v>23.622597553873035</v>
      </c>
      <c r="AL46" s="188">
        <f t="shared" si="8"/>
        <v>0</v>
      </c>
      <c r="AM46" s="188">
        <f t="shared" si="9"/>
        <v>0</v>
      </c>
      <c r="AN46" s="188">
        <f t="shared" si="10"/>
        <v>41.05879544331795</v>
      </c>
      <c r="AQ46" s="422">
        <f t="shared" si="11"/>
        <v>12.172</v>
      </c>
      <c r="AR46" s="422">
        <f t="shared" si="12"/>
        <v>0</v>
      </c>
      <c r="AS46" s="422">
        <f t="shared" si="13"/>
        <v>32.2288</v>
      </c>
      <c r="AT46" s="422">
        <f t="shared" si="14"/>
        <v>36.2976</v>
      </c>
      <c r="AU46" s="422">
        <f t="shared" si="15"/>
        <v>0</v>
      </c>
      <c r="AV46" s="422">
        <f t="shared" si="16"/>
        <v>0</v>
      </c>
      <c r="AW46" s="422">
        <f t="shared" si="17"/>
        <v>50.2817</v>
      </c>
      <c r="AX46" s="422">
        <f t="shared" si="18"/>
        <v>23.6226</v>
      </c>
      <c r="AY46" s="422">
        <f t="shared" si="19"/>
        <v>0</v>
      </c>
      <c r="AZ46" s="422">
        <f t="shared" si="20"/>
        <v>0</v>
      </c>
      <c r="BA46" s="422">
        <f t="shared" si="21"/>
        <v>41.0588</v>
      </c>
    </row>
    <row r="47" spans="2:53" s="91" customFormat="1" ht="12" customHeight="1">
      <c r="B47" s="195" t="s">
        <v>15</v>
      </c>
      <c r="C47" s="253">
        <f>'臺東'!B32</f>
        <v>0</v>
      </c>
      <c r="D47" s="253">
        <v>0</v>
      </c>
      <c r="E47" s="253">
        <f>'臺東'!C32</f>
        <v>0</v>
      </c>
      <c r="F47" s="253">
        <v>0</v>
      </c>
      <c r="G47" s="253">
        <f>'臺東'!D32</f>
        <v>0</v>
      </c>
      <c r="H47" s="253">
        <v>0</v>
      </c>
      <c r="I47" s="253">
        <f>'臺東'!E32</f>
        <v>0</v>
      </c>
      <c r="J47" s="253">
        <v>0</v>
      </c>
      <c r="K47" s="253">
        <f>'臺東'!F32</f>
        <v>1886</v>
      </c>
      <c r="L47" s="254">
        <f>RANK(K47,$K$33:$K$54,0)</f>
        <v>3</v>
      </c>
      <c r="M47" s="253">
        <f>'臺東'!G32</f>
        <v>534</v>
      </c>
      <c r="N47" s="254">
        <f t="shared" si="23"/>
        <v>4</v>
      </c>
      <c r="O47" s="253">
        <f>'臺東'!H32</f>
        <v>484</v>
      </c>
      <c r="P47" s="254">
        <f>RANK(O47,$O$33:$O$54,0)</f>
        <v>3</v>
      </c>
      <c r="Q47" s="253">
        <f>'臺東'!I32</f>
        <v>0</v>
      </c>
      <c r="R47" s="253">
        <v>0</v>
      </c>
      <c r="S47" s="255">
        <f>'花蓮'!J19</f>
        <v>7879</v>
      </c>
      <c r="T47" s="254" t="e">
        <f>RANK(S47,($S$33:$S$53,#REF!,$S$54:$S$54),0)</f>
        <v>#REF!</v>
      </c>
      <c r="U47" s="253">
        <f>'花蓮'!K19</f>
        <v>2097945</v>
      </c>
      <c r="V47" s="256" t="e">
        <f>RANK(U47,($U$33:$U$53,#REF!,$U$54:$U$54),0)</f>
        <v>#REF!</v>
      </c>
      <c r="W47" s="253">
        <f>'臺東'!L32</f>
        <v>3727</v>
      </c>
      <c r="X47" s="254">
        <f>RANK(W47,$W$33:$W$54,0)</f>
        <v>9</v>
      </c>
      <c r="Y47" s="253">
        <f>'臺東'!M32</f>
        <v>50</v>
      </c>
      <c r="Z47" s="254">
        <f>RANK(Y47,$Y$33:$Y$54,0)</f>
        <v>4</v>
      </c>
      <c r="AA47" s="253">
        <f>'臺東'!N32</f>
        <v>2972896</v>
      </c>
      <c r="AB47" s="256">
        <f>RANK(AA47,$AA$33:$AA$54,0)</f>
        <v>6</v>
      </c>
      <c r="AC47" s="101" t="s">
        <v>15</v>
      </c>
      <c r="AD47" s="188">
        <f t="shared" si="0"/>
        <v>0</v>
      </c>
      <c r="AE47" s="188">
        <f t="shared" si="1"/>
        <v>0</v>
      </c>
      <c r="AF47" s="188">
        <f t="shared" si="2"/>
        <v>0</v>
      </c>
      <c r="AG47" s="188">
        <f t="shared" si="3"/>
        <v>0</v>
      </c>
      <c r="AH47" s="188">
        <f t="shared" si="4"/>
        <v>12.185824126122634</v>
      </c>
      <c r="AI47" s="188">
        <f t="shared" si="5"/>
        <v>6.834762575195187</v>
      </c>
      <c r="AJ47" s="188">
        <f t="shared" si="6"/>
        <v>17.04225352112676</v>
      </c>
      <c r="AK47" s="188">
        <f t="shared" si="7"/>
        <v>0</v>
      </c>
      <c r="AL47" s="188">
        <f t="shared" si="8"/>
        <v>0.6533553046770914</v>
      </c>
      <c r="AM47" s="188">
        <f t="shared" si="9"/>
        <v>0.0962000962000962</v>
      </c>
      <c r="AN47" s="188">
        <f t="shared" si="10"/>
        <v>5.524698014608667</v>
      </c>
      <c r="AQ47" s="422">
        <f t="shared" si="11"/>
        <v>0</v>
      </c>
      <c r="AR47" s="422">
        <f t="shared" si="12"/>
        <v>0</v>
      </c>
      <c r="AS47" s="422">
        <f t="shared" si="13"/>
        <v>0</v>
      </c>
      <c r="AT47" s="422">
        <f t="shared" si="14"/>
        <v>0</v>
      </c>
      <c r="AU47" s="422">
        <f t="shared" si="15"/>
        <v>12.1858</v>
      </c>
      <c r="AV47" s="422">
        <f t="shared" si="16"/>
        <v>6.8348</v>
      </c>
      <c r="AW47" s="422">
        <f t="shared" si="17"/>
        <v>17.0423</v>
      </c>
      <c r="AX47" s="422">
        <f t="shared" si="18"/>
        <v>0</v>
      </c>
      <c r="AY47" s="422">
        <f t="shared" si="19"/>
        <v>0.6534</v>
      </c>
      <c r="AZ47" s="422">
        <f t="shared" si="20"/>
        <v>0.0962</v>
      </c>
      <c r="BA47" s="422">
        <f t="shared" si="21"/>
        <v>5.5247</v>
      </c>
    </row>
    <row r="48" spans="2:53" s="91" customFormat="1" ht="12" customHeight="1">
      <c r="B48" s="195" t="s">
        <v>16</v>
      </c>
      <c r="C48" s="253">
        <f>'花蓮'!B32</f>
        <v>1783.4</v>
      </c>
      <c r="D48" s="254">
        <f>RANK(C48,$C$33:$C$54,0)</f>
        <v>3</v>
      </c>
      <c r="E48" s="253">
        <f>'花蓮'!C32</f>
        <v>1235</v>
      </c>
      <c r="F48" s="254">
        <f>RANK(E48,$E$33:$E$54,0)</f>
        <v>2</v>
      </c>
      <c r="G48" s="253">
        <f>'花蓮'!D32</f>
        <v>1235</v>
      </c>
      <c r="H48" s="254">
        <f>RANK(G48,$G$33:$G$54,0)</f>
        <v>4</v>
      </c>
      <c r="I48" s="253">
        <f>'花蓮'!E32</f>
        <v>0</v>
      </c>
      <c r="J48" s="253">
        <v>0</v>
      </c>
      <c r="K48" s="253">
        <f>'花蓮'!F32</f>
        <v>0</v>
      </c>
      <c r="L48" s="253">
        <v>0</v>
      </c>
      <c r="M48" s="253">
        <f>'花蓮'!G32</f>
        <v>0</v>
      </c>
      <c r="N48" s="253">
        <v>0</v>
      </c>
      <c r="O48" s="253">
        <f>'花蓮'!H32</f>
        <v>0</v>
      </c>
      <c r="P48" s="253">
        <v>0</v>
      </c>
      <c r="Q48" s="253">
        <f>'花蓮'!I32</f>
        <v>45</v>
      </c>
      <c r="R48" s="254">
        <f>RANK(Q48,$Q$33:$Q$54,0)</f>
        <v>6</v>
      </c>
      <c r="S48" s="255">
        <v>0</v>
      </c>
      <c r="T48" s="253">
        <v>0</v>
      </c>
      <c r="U48" s="253">
        <v>0</v>
      </c>
      <c r="V48" s="257">
        <v>0</v>
      </c>
      <c r="W48" s="253">
        <f>'花蓮'!L32</f>
        <v>0</v>
      </c>
      <c r="X48" s="253">
        <v>0</v>
      </c>
      <c r="Y48" s="253">
        <f>'花蓮'!M32</f>
        <v>0</v>
      </c>
      <c r="Z48" s="257">
        <v>0</v>
      </c>
      <c r="AA48" s="253">
        <f>'花蓮'!N32</f>
        <v>0</v>
      </c>
      <c r="AB48" s="257">
        <v>0</v>
      </c>
      <c r="AC48" s="101" t="s">
        <v>16</v>
      </c>
      <c r="AD48" s="188">
        <f t="shared" si="0"/>
        <v>14.471655549604817</v>
      </c>
      <c r="AE48" s="188">
        <f t="shared" si="1"/>
        <v>27.362357372327462</v>
      </c>
      <c r="AF48" s="188">
        <f t="shared" si="2"/>
        <v>12.438312015308691</v>
      </c>
      <c r="AG48" s="188">
        <f t="shared" si="3"/>
        <v>0</v>
      </c>
      <c r="AH48" s="188">
        <f t="shared" si="4"/>
        <v>0</v>
      </c>
      <c r="AI48" s="188">
        <f t="shared" si="5"/>
        <v>0</v>
      </c>
      <c r="AJ48" s="188">
        <f t="shared" si="6"/>
        <v>0</v>
      </c>
      <c r="AK48" s="188">
        <f t="shared" si="7"/>
        <v>0.52417006406523</v>
      </c>
      <c r="AL48" s="188">
        <f t="shared" si="8"/>
        <v>0</v>
      </c>
      <c r="AM48" s="188">
        <f t="shared" si="9"/>
        <v>0</v>
      </c>
      <c r="AN48" s="188">
        <f t="shared" si="10"/>
        <v>0</v>
      </c>
      <c r="AQ48" s="422">
        <f t="shared" si="11"/>
        <v>14.4717</v>
      </c>
      <c r="AR48" s="422">
        <f t="shared" si="12"/>
        <v>27.3624</v>
      </c>
      <c r="AS48" s="422">
        <f t="shared" si="13"/>
        <v>12.4383</v>
      </c>
      <c r="AT48" s="422">
        <f t="shared" si="14"/>
        <v>0</v>
      </c>
      <c r="AU48" s="422">
        <f t="shared" si="15"/>
        <v>0</v>
      </c>
      <c r="AV48" s="422">
        <f t="shared" si="16"/>
        <v>0</v>
      </c>
      <c r="AW48" s="422">
        <f t="shared" si="17"/>
        <v>0</v>
      </c>
      <c r="AX48" s="422">
        <f t="shared" si="18"/>
        <v>0.5242</v>
      </c>
      <c r="AY48" s="422">
        <f t="shared" si="19"/>
        <v>0</v>
      </c>
      <c r="AZ48" s="422">
        <f t="shared" si="20"/>
        <v>0</v>
      </c>
      <c r="BA48" s="422">
        <f t="shared" si="21"/>
        <v>0</v>
      </c>
    </row>
    <row r="49" spans="2:53" s="91" customFormat="1" ht="12" customHeight="1">
      <c r="B49" s="195" t="s">
        <v>17</v>
      </c>
      <c r="C49" s="253">
        <v>0</v>
      </c>
      <c r="D49" s="253">
        <v>0</v>
      </c>
      <c r="E49" s="253">
        <v>0</v>
      </c>
      <c r="F49" s="253">
        <v>0</v>
      </c>
      <c r="G49" s="253">
        <v>0</v>
      </c>
      <c r="H49" s="253">
        <v>0</v>
      </c>
      <c r="I49" s="253">
        <v>0</v>
      </c>
      <c r="J49" s="253">
        <v>0</v>
      </c>
      <c r="K49" s="253">
        <v>0</v>
      </c>
      <c r="L49" s="253">
        <v>0</v>
      </c>
      <c r="M49" s="253">
        <v>0</v>
      </c>
      <c r="N49" s="253">
        <v>0</v>
      </c>
      <c r="O49" s="253">
        <v>0</v>
      </c>
      <c r="P49" s="253">
        <v>0</v>
      </c>
      <c r="Q49" s="253">
        <v>0</v>
      </c>
      <c r="R49" s="253">
        <v>0</v>
      </c>
      <c r="S49" s="255">
        <f>'基市'!J19</f>
        <v>0</v>
      </c>
      <c r="T49" s="253">
        <v>0</v>
      </c>
      <c r="U49" s="253">
        <f>'基市'!K19</f>
        <v>0</v>
      </c>
      <c r="V49" s="257">
        <v>0</v>
      </c>
      <c r="W49" s="253">
        <v>0</v>
      </c>
      <c r="X49" s="253">
        <v>0</v>
      </c>
      <c r="Y49" s="253">
        <v>0</v>
      </c>
      <c r="Z49" s="253">
        <v>0</v>
      </c>
      <c r="AA49" s="253">
        <v>0</v>
      </c>
      <c r="AB49" s="257">
        <v>0</v>
      </c>
      <c r="AC49" s="101" t="s">
        <v>17</v>
      </c>
      <c r="AD49" s="188">
        <f t="shared" si="0"/>
        <v>0</v>
      </c>
      <c r="AE49" s="188">
        <f t="shared" si="1"/>
        <v>0</v>
      </c>
      <c r="AF49" s="188">
        <f t="shared" si="2"/>
        <v>0</v>
      </c>
      <c r="AG49" s="188">
        <f t="shared" si="3"/>
        <v>0</v>
      </c>
      <c r="AH49" s="188">
        <f t="shared" si="4"/>
        <v>0</v>
      </c>
      <c r="AI49" s="188">
        <f t="shared" si="5"/>
        <v>0</v>
      </c>
      <c r="AJ49" s="188">
        <f t="shared" si="6"/>
        <v>0</v>
      </c>
      <c r="AK49" s="188">
        <f t="shared" si="7"/>
        <v>0</v>
      </c>
      <c r="AL49" s="188">
        <f t="shared" si="8"/>
        <v>0</v>
      </c>
      <c r="AM49" s="188">
        <f t="shared" si="9"/>
        <v>0</v>
      </c>
      <c r="AN49" s="188">
        <f t="shared" si="10"/>
        <v>0</v>
      </c>
      <c r="AQ49" s="422">
        <f t="shared" si="11"/>
        <v>0</v>
      </c>
      <c r="AR49" s="422">
        <f t="shared" si="12"/>
        <v>0</v>
      </c>
      <c r="AS49" s="422">
        <f t="shared" si="13"/>
        <v>0</v>
      </c>
      <c r="AT49" s="422">
        <f t="shared" si="14"/>
        <v>0</v>
      </c>
      <c r="AU49" s="422">
        <f t="shared" si="15"/>
        <v>0</v>
      </c>
      <c r="AV49" s="422">
        <f t="shared" si="16"/>
        <v>0</v>
      </c>
      <c r="AW49" s="422">
        <f t="shared" si="17"/>
        <v>0</v>
      </c>
      <c r="AX49" s="422">
        <f t="shared" si="18"/>
        <v>0</v>
      </c>
      <c r="AY49" s="422">
        <f t="shared" si="19"/>
        <v>0</v>
      </c>
      <c r="AZ49" s="422">
        <f t="shared" si="20"/>
        <v>0</v>
      </c>
      <c r="BA49" s="422">
        <f t="shared" si="21"/>
        <v>0</v>
      </c>
    </row>
    <row r="50" spans="2:53" s="91" customFormat="1" ht="12" customHeight="1">
      <c r="B50" s="195" t="s">
        <v>18</v>
      </c>
      <c r="C50" s="253">
        <f>'基市'!B32</f>
        <v>0</v>
      </c>
      <c r="D50" s="253">
        <v>0</v>
      </c>
      <c r="E50" s="253">
        <f>'基市'!C32</f>
        <v>0</v>
      </c>
      <c r="F50" s="253">
        <v>0</v>
      </c>
      <c r="G50" s="253">
        <f>'基市'!D32</f>
        <v>0</v>
      </c>
      <c r="H50" s="253">
        <v>0</v>
      </c>
      <c r="I50" s="253">
        <f>'基市'!E32</f>
        <v>0</v>
      </c>
      <c r="J50" s="253">
        <v>0</v>
      </c>
      <c r="K50" s="253">
        <f>'基市'!F32</f>
        <v>0</v>
      </c>
      <c r="L50" s="253">
        <v>0</v>
      </c>
      <c r="M50" s="253">
        <f>'基市'!G32</f>
        <v>0</v>
      </c>
      <c r="N50" s="253">
        <v>0</v>
      </c>
      <c r="O50" s="253">
        <f>'基市'!H32</f>
        <v>0</v>
      </c>
      <c r="P50" s="253">
        <v>0</v>
      </c>
      <c r="Q50" s="253">
        <f>'基市'!I32</f>
        <v>0</v>
      </c>
      <c r="R50" s="253">
        <v>0</v>
      </c>
      <c r="S50" s="255">
        <f>'竹市'!J19</f>
        <v>0</v>
      </c>
      <c r="T50" s="253">
        <v>0</v>
      </c>
      <c r="U50" s="253">
        <f>'竹市'!K19</f>
        <v>0</v>
      </c>
      <c r="V50" s="257">
        <v>0</v>
      </c>
      <c r="W50" s="253">
        <f>'基市'!L32</f>
        <v>0</v>
      </c>
      <c r="X50" s="253">
        <v>0</v>
      </c>
      <c r="Y50" s="253">
        <f>'基市'!M32</f>
        <v>0</v>
      </c>
      <c r="Z50" s="253">
        <v>0</v>
      </c>
      <c r="AA50" s="253">
        <f>'基市'!N32</f>
        <v>0</v>
      </c>
      <c r="AB50" s="257">
        <v>0</v>
      </c>
      <c r="AC50" s="101" t="s">
        <v>18</v>
      </c>
      <c r="AD50" s="188">
        <f t="shared" si="0"/>
        <v>0</v>
      </c>
      <c r="AE50" s="188">
        <f t="shared" si="1"/>
        <v>0</v>
      </c>
      <c r="AF50" s="188">
        <f t="shared" si="2"/>
        <v>0</v>
      </c>
      <c r="AG50" s="188">
        <f t="shared" si="3"/>
        <v>0</v>
      </c>
      <c r="AH50" s="188">
        <f t="shared" si="4"/>
        <v>0</v>
      </c>
      <c r="AI50" s="188">
        <f t="shared" si="5"/>
        <v>0</v>
      </c>
      <c r="AJ50" s="188">
        <f t="shared" si="6"/>
        <v>0</v>
      </c>
      <c r="AK50" s="188">
        <f t="shared" si="7"/>
        <v>0</v>
      </c>
      <c r="AL50" s="188">
        <f t="shared" si="8"/>
        <v>0</v>
      </c>
      <c r="AM50" s="188">
        <f t="shared" si="9"/>
        <v>0</v>
      </c>
      <c r="AN50" s="188">
        <f t="shared" si="10"/>
        <v>0</v>
      </c>
      <c r="AQ50" s="422">
        <f t="shared" si="11"/>
        <v>0</v>
      </c>
      <c r="AR50" s="422">
        <f t="shared" si="12"/>
        <v>0</v>
      </c>
      <c r="AS50" s="422">
        <f t="shared" si="13"/>
        <v>0</v>
      </c>
      <c r="AT50" s="422">
        <f t="shared" si="14"/>
        <v>0</v>
      </c>
      <c r="AU50" s="422">
        <f t="shared" si="15"/>
        <v>0</v>
      </c>
      <c r="AV50" s="422">
        <f t="shared" si="16"/>
        <v>0</v>
      </c>
      <c r="AW50" s="422">
        <f t="shared" si="17"/>
        <v>0</v>
      </c>
      <c r="AX50" s="422">
        <f t="shared" si="18"/>
        <v>0</v>
      </c>
      <c r="AY50" s="422">
        <f t="shared" si="19"/>
        <v>0</v>
      </c>
      <c r="AZ50" s="422">
        <f t="shared" si="20"/>
        <v>0</v>
      </c>
      <c r="BA50" s="422">
        <f t="shared" si="21"/>
        <v>0</v>
      </c>
    </row>
    <row r="51" spans="2:53" s="91" customFormat="1" ht="12" customHeight="1">
      <c r="B51" s="195" t="s">
        <v>19</v>
      </c>
      <c r="C51" s="253">
        <f>'竹市'!B32</f>
        <v>0</v>
      </c>
      <c r="D51" s="253">
        <v>0</v>
      </c>
      <c r="E51" s="253">
        <f>'竹市'!C32</f>
        <v>0</v>
      </c>
      <c r="F51" s="253">
        <v>0</v>
      </c>
      <c r="G51" s="253">
        <f>'竹市'!D32</f>
        <v>0</v>
      </c>
      <c r="H51" s="253">
        <v>0</v>
      </c>
      <c r="I51" s="253">
        <f>'竹市'!E32</f>
        <v>0</v>
      </c>
      <c r="J51" s="253">
        <v>0</v>
      </c>
      <c r="K51" s="253">
        <f>'竹市'!F32</f>
        <v>0</v>
      </c>
      <c r="L51" s="253">
        <v>0</v>
      </c>
      <c r="M51" s="253">
        <f>'竹市'!G32</f>
        <v>0</v>
      </c>
      <c r="N51" s="253">
        <v>0</v>
      </c>
      <c r="O51" s="253">
        <f>'竹市'!H32</f>
        <v>0</v>
      </c>
      <c r="P51" s="253">
        <v>0</v>
      </c>
      <c r="Q51" s="253">
        <f>'竹市'!I32</f>
        <v>0</v>
      </c>
      <c r="R51" s="253">
        <v>0</v>
      </c>
      <c r="S51" s="255" t="e">
        <f>#REF!</f>
        <v>#REF!</v>
      </c>
      <c r="T51" s="253">
        <v>0</v>
      </c>
      <c r="U51" s="253" t="e">
        <f>#REF!</f>
        <v>#REF!</v>
      </c>
      <c r="V51" s="257">
        <v>0</v>
      </c>
      <c r="W51" s="253">
        <f>'竹市'!L32</f>
        <v>0</v>
      </c>
      <c r="X51" s="253">
        <v>0</v>
      </c>
      <c r="Y51" s="253">
        <f>'竹市'!M32</f>
        <v>0</v>
      </c>
      <c r="Z51" s="253">
        <v>0</v>
      </c>
      <c r="AA51" s="253">
        <f>'竹市'!N32</f>
        <v>0</v>
      </c>
      <c r="AB51" s="257">
        <v>0</v>
      </c>
      <c r="AC51" s="101" t="s">
        <v>19</v>
      </c>
      <c r="AD51" s="188">
        <f t="shared" si="0"/>
        <v>0</v>
      </c>
      <c r="AE51" s="188">
        <f t="shared" si="1"/>
        <v>0</v>
      </c>
      <c r="AF51" s="188">
        <f t="shared" si="2"/>
        <v>0</v>
      </c>
      <c r="AG51" s="188">
        <f t="shared" si="3"/>
        <v>0</v>
      </c>
      <c r="AH51" s="188">
        <f t="shared" si="4"/>
        <v>0</v>
      </c>
      <c r="AI51" s="188">
        <f t="shared" si="5"/>
        <v>0</v>
      </c>
      <c r="AJ51" s="188">
        <f t="shared" si="6"/>
        <v>0</v>
      </c>
      <c r="AK51" s="188">
        <f t="shared" si="7"/>
        <v>0</v>
      </c>
      <c r="AL51" s="188">
        <f t="shared" si="8"/>
        <v>0</v>
      </c>
      <c r="AM51" s="188">
        <f t="shared" si="9"/>
        <v>0</v>
      </c>
      <c r="AN51" s="188">
        <f t="shared" si="10"/>
        <v>0</v>
      </c>
      <c r="AQ51" s="422">
        <f t="shared" si="11"/>
        <v>0</v>
      </c>
      <c r="AR51" s="422">
        <f t="shared" si="12"/>
        <v>0</v>
      </c>
      <c r="AS51" s="422">
        <f t="shared" si="13"/>
        <v>0</v>
      </c>
      <c r="AT51" s="422">
        <f t="shared" si="14"/>
        <v>0</v>
      </c>
      <c r="AU51" s="422">
        <f t="shared" si="15"/>
        <v>0</v>
      </c>
      <c r="AV51" s="422">
        <f t="shared" si="16"/>
        <v>0</v>
      </c>
      <c r="AW51" s="422">
        <f t="shared" si="17"/>
        <v>0</v>
      </c>
      <c r="AX51" s="422">
        <f t="shared" si="18"/>
        <v>0</v>
      </c>
      <c r="AY51" s="422">
        <f t="shared" si="19"/>
        <v>0</v>
      </c>
      <c r="AZ51" s="422">
        <f t="shared" si="20"/>
        <v>0</v>
      </c>
      <c r="BA51" s="422">
        <f t="shared" si="21"/>
        <v>0</v>
      </c>
    </row>
    <row r="52" spans="2:53" s="91" customFormat="1" ht="12" customHeight="1">
      <c r="B52" s="195" t="s">
        <v>21</v>
      </c>
      <c r="C52" s="253">
        <f>'嘉市'!B32</f>
        <v>0</v>
      </c>
      <c r="D52" s="253">
        <v>0</v>
      </c>
      <c r="E52" s="253">
        <f>'嘉市'!C32</f>
        <v>0</v>
      </c>
      <c r="F52" s="253">
        <v>0</v>
      </c>
      <c r="G52" s="253">
        <f>'嘉市'!D32</f>
        <v>0</v>
      </c>
      <c r="H52" s="253">
        <v>0</v>
      </c>
      <c r="I52" s="253">
        <f>'嘉市'!E32</f>
        <v>0</v>
      </c>
      <c r="J52" s="253">
        <v>0</v>
      </c>
      <c r="K52" s="253">
        <f>'嘉市'!F32</f>
        <v>0</v>
      </c>
      <c r="L52" s="253">
        <v>0</v>
      </c>
      <c r="M52" s="253">
        <f>'嘉市'!G32</f>
        <v>0</v>
      </c>
      <c r="N52" s="253">
        <v>0</v>
      </c>
      <c r="O52" s="253">
        <f>'嘉市'!H32</f>
        <v>0</v>
      </c>
      <c r="P52" s="253">
        <v>0</v>
      </c>
      <c r="Q52" s="253">
        <f>'嘉市'!I32</f>
        <v>0</v>
      </c>
      <c r="R52" s="253">
        <v>0</v>
      </c>
      <c r="S52" s="255">
        <f>'嘉市'!J19</f>
        <v>0</v>
      </c>
      <c r="T52" s="253">
        <v>0</v>
      </c>
      <c r="U52" s="253">
        <f>'嘉市'!K19</f>
        <v>0</v>
      </c>
      <c r="V52" s="257">
        <v>0</v>
      </c>
      <c r="W52" s="253">
        <f>'嘉市'!L32</f>
        <v>0</v>
      </c>
      <c r="X52" s="253">
        <v>0</v>
      </c>
      <c r="Y52" s="253">
        <f>'嘉市'!M32</f>
        <v>0</v>
      </c>
      <c r="Z52" s="253">
        <v>0</v>
      </c>
      <c r="AA52" s="253">
        <f>'嘉市'!N32</f>
        <v>0</v>
      </c>
      <c r="AB52" s="257">
        <v>0</v>
      </c>
      <c r="AC52" s="101" t="s">
        <v>21</v>
      </c>
      <c r="AD52" s="188">
        <f t="shared" si="0"/>
        <v>0</v>
      </c>
      <c r="AE52" s="188">
        <f t="shared" si="1"/>
        <v>0</v>
      </c>
      <c r="AF52" s="188">
        <f t="shared" si="2"/>
        <v>0</v>
      </c>
      <c r="AG52" s="188">
        <f t="shared" si="3"/>
        <v>0</v>
      </c>
      <c r="AH52" s="188">
        <f t="shared" si="4"/>
        <v>0</v>
      </c>
      <c r="AI52" s="188">
        <f t="shared" si="5"/>
        <v>0</v>
      </c>
      <c r="AJ52" s="188">
        <f t="shared" si="6"/>
        <v>0</v>
      </c>
      <c r="AK52" s="188">
        <f t="shared" si="7"/>
        <v>0</v>
      </c>
      <c r="AL52" s="188">
        <f t="shared" si="8"/>
        <v>0</v>
      </c>
      <c r="AM52" s="188">
        <f t="shared" si="9"/>
        <v>0</v>
      </c>
      <c r="AN52" s="188">
        <f t="shared" si="10"/>
        <v>0</v>
      </c>
      <c r="AQ52" s="422">
        <f t="shared" si="11"/>
        <v>0</v>
      </c>
      <c r="AR52" s="422">
        <f t="shared" si="12"/>
        <v>0</v>
      </c>
      <c r="AS52" s="422">
        <f t="shared" si="13"/>
        <v>0</v>
      </c>
      <c r="AT52" s="422">
        <f t="shared" si="14"/>
        <v>0</v>
      </c>
      <c r="AU52" s="422">
        <f t="shared" si="15"/>
        <v>0</v>
      </c>
      <c r="AV52" s="422">
        <f t="shared" si="16"/>
        <v>0</v>
      </c>
      <c r="AW52" s="422">
        <f t="shared" si="17"/>
        <v>0</v>
      </c>
      <c r="AX52" s="422">
        <f t="shared" si="18"/>
        <v>0</v>
      </c>
      <c r="AY52" s="422">
        <f t="shared" si="19"/>
        <v>0</v>
      </c>
      <c r="AZ52" s="422">
        <f t="shared" si="20"/>
        <v>0</v>
      </c>
      <c r="BA52" s="422">
        <f t="shared" si="21"/>
        <v>0</v>
      </c>
    </row>
    <row r="53" spans="2:53" s="91" customFormat="1" ht="12" customHeight="1">
      <c r="B53" s="195" t="s">
        <v>145</v>
      </c>
      <c r="C53" s="253">
        <v>0</v>
      </c>
      <c r="D53" s="253">
        <v>0</v>
      </c>
      <c r="E53" s="253">
        <v>0</v>
      </c>
      <c r="F53" s="253">
        <v>0</v>
      </c>
      <c r="G53" s="253">
        <v>0</v>
      </c>
      <c r="H53" s="253">
        <v>0</v>
      </c>
      <c r="I53" s="253">
        <v>0</v>
      </c>
      <c r="J53" s="253">
        <v>0</v>
      </c>
      <c r="K53" s="253">
        <v>0</v>
      </c>
      <c r="L53" s="253">
        <f>'桃園'!G54</f>
        <v>0</v>
      </c>
      <c r="M53" s="253">
        <v>0</v>
      </c>
      <c r="N53" s="253">
        <v>0</v>
      </c>
      <c r="O53" s="253">
        <v>0</v>
      </c>
      <c r="P53" s="253">
        <v>0</v>
      </c>
      <c r="Q53" s="253">
        <v>0</v>
      </c>
      <c r="R53" s="253">
        <v>0</v>
      </c>
      <c r="S53" s="255" t="e">
        <f>#REF!</f>
        <v>#REF!</v>
      </c>
      <c r="T53" s="253">
        <v>0</v>
      </c>
      <c r="U53" s="253" t="e">
        <f>#REF!</f>
        <v>#REF!</v>
      </c>
      <c r="V53" s="257">
        <v>0</v>
      </c>
      <c r="W53" s="253">
        <v>0</v>
      </c>
      <c r="X53" s="253">
        <v>0</v>
      </c>
      <c r="Y53" s="253">
        <v>0</v>
      </c>
      <c r="Z53" s="253">
        <v>0</v>
      </c>
      <c r="AA53" s="253">
        <v>0</v>
      </c>
      <c r="AB53" s="257">
        <v>0</v>
      </c>
      <c r="AC53" s="101" t="s">
        <v>145</v>
      </c>
      <c r="AD53" s="188">
        <f t="shared" si="0"/>
        <v>0</v>
      </c>
      <c r="AE53" s="188">
        <f t="shared" si="1"/>
        <v>0</v>
      </c>
      <c r="AF53" s="188">
        <f t="shared" si="2"/>
        <v>0</v>
      </c>
      <c r="AG53" s="188">
        <f t="shared" si="3"/>
        <v>0</v>
      </c>
      <c r="AH53" s="188">
        <f t="shared" si="4"/>
        <v>0</v>
      </c>
      <c r="AI53" s="188">
        <f t="shared" si="5"/>
        <v>0</v>
      </c>
      <c r="AJ53" s="188">
        <f t="shared" si="6"/>
        <v>0</v>
      </c>
      <c r="AK53" s="188">
        <f t="shared" si="7"/>
        <v>0</v>
      </c>
      <c r="AL53" s="188">
        <f t="shared" si="8"/>
        <v>0</v>
      </c>
      <c r="AM53" s="188">
        <f t="shared" si="9"/>
        <v>0</v>
      </c>
      <c r="AN53" s="188">
        <f t="shared" si="10"/>
        <v>0</v>
      </c>
      <c r="AQ53" s="422">
        <f t="shared" si="11"/>
        <v>0</v>
      </c>
      <c r="AR53" s="422">
        <f t="shared" si="12"/>
        <v>0</v>
      </c>
      <c r="AS53" s="422">
        <f t="shared" si="13"/>
        <v>0</v>
      </c>
      <c r="AT53" s="422">
        <f t="shared" si="14"/>
        <v>0</v>
      </c>
      <c r="AU53" s="422">
        <f t="shared" si="15"/>
        <v>0</v>
      </c>
      <c r="AV53" s="422">
        <f t="shared" si="16"/>
        <v>0</v>
      </c>
      <c r="AW53" s="422">
        <f t="shared" si="17"/>
        <v>0</v>
      </c>
      <c r="AX53" s="422">
        <f t="shared" si="18"/>
        <v>0</v>
      </c>
      <c r="AY53" s="422">
        <f t="shared" si="19"/>
        <v>0</v>
      </c>
      <c r="AZ53" s="422">
        <f t="shared" si="20"/>
        <v>0</v>
      </c>
      <c r="BA53" s="422">
        <f t="shared" si="21"/>
        <v>0</v>
      </c>
    </row>
    <row r="54" spans="2:53" s="91" customFormat="1" ht="12" customHeight="1">
      <c r="B54" s="204" t="s">
        <v>163</v>
      </c>
      <c r="C54" s="258">
        <v>0</v>
      </c>
      <c r="D54" s="258">
        <v>0</v>
      </c>
      <c r="E54" s="258">
        <v>0</v>
      </c>
      <c r="F54" s="258">
        <v>0</v>
      </c>
      <c r="G54" s="258">
        <v>0</v>
      </c>
      <c r="H54" s="258">
        <v>0</v>
      </c>
      <c r="I54" s="258">
        <v>0</v>
      </c>
      <c r="J54" s="258">
        <v>0</v>
      </c>
      <c r="K54" s="258">
        <v>0</v>
      </c>
      <c r="L54" s="258">
        <f>'桃園'!G58</f>
        <v>0</v>
      </c>
      <c r="M54" s="258">
        <v>0</v>
      </c>
      <c r="N54" s="258">
        <v>0</v>
      </c>
      <c r="O54" s="258">
        <v>0</v>
      </c>
      <c r="P54" s="258">
        <v>0</v>
      </c>
      <c r="Q54" s="258">
        <v>0</v>
      </c>
      <c r="R54" s="258">
        <v>0</v>
      </c>
      <c r="S54" s="259">
        <v>0</v>
      </c>
      <c r="T54" s="258">
        <v>0</v>
      </c>
      <c r="U54" s="258">
        <v>0</v>
      </c>
      <c r="V54" s="260">
        <v>0</v>
      </c>
      <c r="W54" s="258">
        <v>0</v>
      </c>
      <c r="X54" s="258">
        <v>0</v>
      </c>
      <c r="Y54" s="258">
        <v>0</v>
      </c>
      <c r="Z54" s="258">
        <v>0</v>
      </c>
      <c r="AA54" s="258">
        <v>0</v>
      </c>
      <c r="AB54" s="260">
        <v>0</v>
      </c>
      <c r="AC54" s="101" t="s">
        <v>146</v>
      </c>
      <c r="AD54" s="188">
        <f t="shared" si="0"/>
        <v>0</v>
      </c>
      <c r="AE54" s="188">
        <f t="shared" si="1"/>
        <v>0</v>
      </c>
      <c r="AF54" s="188">
        <f t="shared" si="2"/>
        <v>0</v>
      </c>
      <c r="AG54" s="188">
        <f t="shared" si="3"/>
        <v>0</v>
      </c>
      <c r="AH54" s="188">
        <f t="shared" si="4"/>
        <v>0</v>
      </c>
      <c r="AI54" s="188">
        <f t="shared" si="5"/>
        <v>0</v>
      </c>
      <c r="AJ54" s="188">
        <f t="shared" si="6"/>
        <v>0</v>
      </c>
      <c r="AK54" s="188">
        <f t="shared" si="7"/>
        <v>0</v>
      </c>
      <c r="AL54" s="188">
        <f t="shared" si="8"/>
        <v>0</v>
      </c>
      <c r="AM54" s="188">
        <f t="shared" si="9"/>
        <v>0</v>
      </c>
      <c r="AN54" s="188">
        <f t="shared" si="10"/>
        <v>0</v>
      </c>
      <c r="AQ54" s="422">
        <f t="shared" si="11"/>
        <v>0</v>
      </c>
      <c r="AR54" s="422">
        <f t="shared" si="12"/>
        <v>0</v>
      </c>
      <c r="AS54" s="422">
        <f t="shared" si="13"/>
        <v>0</v>
      </c>
      <c r="AT54" s="422">
        <f t="shared" si="14"/>
        <v>0</v>
      </c>
      <c r="AU54" s="422">
        <f t="shared" si="15"/>
        <v>0</v>
      </c>
      <c r="AV54" s="422">
        <f t="shared" si="16"/>
        <v>0</v>
      </c>
      <c r="AW54" s="422">
        <f t="shared" si="17"/>
        <v>0</v>
      </c>
      <c r="AX54" s="422">
        <f t="shared" si="18"/>
        <v>0</v>
      </c>
      <c r="AY54" s="422">
        <f t="shared" si="19"/>
        <v>0</v>
      </c>
      <c r="AZ54" s="422">
        <f t="shared" si="20"/>
        <v>0</v>
      </c>
      <c r="BA54" s="422">
        <f t="shared" si="21"/>
        <v>0</v>
      </c>
    </row>
    <row r="55" spans="2:40" ht="15" customHeight="1" hidden="1">
      <c r="B55" s="103"/>
      <c r="C55" s="104"/>
      <c r="D55" s="116"/>
      <c r="E55" s="104"/>
      <c r="F55" s="116"/>
      <c r="G55" s="105"/>
      <c r="H55" s="114"/>
      <c r="I55" s="105"/>
      <c r="J55" s="114"/>
      <c r="K55" s="105"/>
      <c r="L55" s="114"/>
      <c r="M55" s="105"/>
      <c r="N55" s="114"/>
      <c r="O55" s="105"/>
      <c r="P55" s="115"/>
      <c r="Q55" s="105"/>
      <c r="R55" s="115"/>
      <c r="S55" s="105"/>
      <c r="T55" s="115"/>
      <c r="U55" s="105"/>
      <c r="V55" s="115"/>
      <c r="W55" s="194"/>
      <c r="X55" s="194"/>
      <c r="Y55" s="194"/>
      <c r="Z55" s="194"/>
      <c r="AA55" s="194"/>
      <c r="AB55" s="194"/>
      <c r="AC55" s="112"/>
      <c r="AD55" s="174"/>
      <c r="AE55" s="175">
        <f>E55/$E$30*100</f>
        <v>0</v>
      </c>
      <c r="AF55" s="175">
        <f>G55/$G$30*100</f>
        <v>0</v>
      </c>
      <c r="AG55" s="176"/>
      <c r="AH55" s="173">
        <f t="shared" si="4"/>
        <v>0</v>
      </c>
      <c r="AI55" s="173">
        <f t="shared" si="5"/>
        <v>0</v>
      </c>
      <c r="AJ55" s="176"/>
      <c r="AK55" s="176"/>
      <c r="AL55" s="176"/>
      <c r="AM55" s="176"/>
      <c r="AN55" s="176"/>
    </row>
    <row r="56" spans="2:49" s="91" customFormat="1" ht="15" customHeight="1">
      <c r="B56" s="235" t="s">
        <v>169</v>
      </c>
      <c r="C56" s="106"/>
      <c r="D56" s="117"/>
      <c r="E56" s="106"/>
      <c r="F56" s="117"/>
      <c r="G56" s="110"/>
      <c r="H56" s="113"/>
      <c r="I56" s="110"/>
      <c r="J56" s="113"/>
      <c r="K56" s="110"/>
      <c r="L56" s="113"/>
      <c r="M56" s="110"/>
      <c r="N56" s="113"/>
      <c r="O56" s="110"/>
      <c r="P56" s="113"/>
      <c r="Q56" s="110"/>
      <c r="R56" s="113"/>
      <c r="S56" s="110"/>
      <c r="T56" s="113"/>
      <c r="V56" s="119"/>
      <c r="W56" s="119"/>
      <c r="X56" s="119"/>
      <c r="Y56" s="119"/>
      <c r="Z56" s="119"/>
      <c r="AA56" s="119"/>
      <c r="AB56" s="119"/>
      <c r="AC56" s="111"/>
      <c r="AD56" s="177">
        <f aca="true" t="shared" si="24" ref="AD56:AK57">SUM(AD32:AD53)</f>
        <v>100</v>
      </c>
      <c r="AE56" s="177">
        <f t="shared" si="24"/>
        <v>100</v>
      </c>
      <c r="AF56" s="177">
        <f t="shared" si="24"/>
        <v>100</v>
      </c>
      <c r="AG56" s="177">
        <f t="shared" si="24"/>
        <v>100</v>
      </c>
      <c r="AH56" s="177">
        <f t="shared" si="24"/>
        <v>100.00000000000001</v>
      </c>
      <c r="AI56" s="177">
        <f t="shared" si="24"/>
        <v>100</v>
      </c>
      <c r="AJ56" s="177">
        <f t="shared" si="24"/>
        <v>100</v>
      </c>
      <c r="AK56" s="177">
        <f t="shared" si="24"/>
        <v>100</v>
      </c>
      <c r="AL56" s="177">
        <f aca="true" t="shared" si="25" ref="AL56:AN57">SUM(AL32:AL53)</f>
        <v>100.00000000000001</v>
      </c>
      <c r="AM56" s="177">
        <f t="shared" si="25"/>
        <v>100</v>
      </c>
      <c r="AN56" s="177">
        <f t="shared" si="25"/>
        <v>100</v>
      </c>
      <c r="AR56" s="113"/>
      <c r="AS56" s="113"/>
      <c r="AT56" s="113"/>
      <c r="AU56" s="113"/>
      <c r="AV56" s="113"/>
      <c r="AW56" s="113"/>
    </row>
    <row r="57" spans="2:49" s="91" customFormat="1" ht="15" customHeight="1">
      <c r="B57" s="235" t="s">
        <v>242</v>
      </c>
      <c r="C57" s="106"/>
      <c r="D57" s="117"/>
      <c r="E57" s="106"/>
      <c r="F57" s="117"/>
      <c r="G57" s="110"/>
      <c r="H57" s="113"/>
      <c r="I57" s="110"/>
      <c r="J57" s="113"/>
      <c r="K57" s="110"/>
      <c r="L57" s="113"/>
      <c r="M57" s="110"/>
      <c r="N57" s="113"/>
      <c r="O57" s="110"/>
      <c r="P57" s="113"/>
      <c r="Q57" s="110"/>
      <c r="R57" s="113"/>
      <c r="S57" s="110"/>
      <c r="T57" s="113"/>
      <c r="V57" s="119"/>
      <c r="W57" s="119"/>
      <c r="X57" s="119"/>
      <c r="Y57" s="119"/>
      <c r="Z57" s="119"/>
      <c r="AA57" s="119"/>
      <c r="AB57" s="119"/>
      <c r="AC57" s="111"/>
      <c r="AD57" s="177">
        <f t="shared" si="24"/>
        <v>100</v>
      </c>
      <c r="AE57" s="177">
        <f t="shared" si="24"/>
        <v>100</v>
      </c>
      <c r="AF57" s="177">
        <f t="shared" si="24"/>
        <v>100</v>
      </c>
      <c r="AG57" s="177">
        <f t="shared" si="24"/>
        <v>100</v>
      </c>
      <c r="AH57" s="177">
        <f t="shared" si="24"/>
        <v>100.00000000000001</v>
      </c>
      <c r="AI57" s="177">
        <f t="shared" si="24"/>
        <v>100</v>
      </c>
      <c r="AJ57" s="177">
        <f t="shared" si="24"/>
        <v>100</v>
      </c>
      <c r="AK57" s="177">
        <f t="shared" si="24"/>
        <v>100</v>
      </c>
      <c r="AL57" s="177">
        <f t="shared" si="25"/>
        <v>100.00000000000001</v>
      </c>
      <c r="AM57" s="177">
        <f t="shared" si="25"/>
        <v>100</v>
      </c>
      <c r="AN57" s="177">
        <f t="shared" si="25"/>
        <v>100</v>
      </c>
      <c r="AR57" s="113"/>
      <c r="AS57" s="113"/>
      <c r="AT57" s="113"/>
      <c r="AU57" s="113"/>
      <c r="AV57" s="113"/>
      <c r="AW57" s="113"/>
    </row>
    <row r="58" spans="2:49" s="91" customFormat="1" ht="12" customHeight="1" hidden="1">
      <c r="B58" s="110" t="s">
        <v>102</v>
      </c>
      <c r="D58" s="113"/>
      <c r="F58" s="113"/>
      <c r="H58" s="113"/>
      <c r="J58" s="113"/>
      <c r="L58" s="113"/>
      <c r="N58" s="113"/>
      <c r="P58" s="113"/>
      <c r="R58" s="113"/>
      <c r="T58" s="113"/>
      <c r="V58" s="113"/>
      <c r="W58" s="113"/>
      <c r="X58" s="113"/>
      <c r="Y58" s="113"/>
      <c r="Z58" s="113"/>
      <c r="AA58" s="113"/>
      <c r="AB58" s="113"/>
      <c r="AC58" s="111"/>
      <c r="AD58" s="178"/>
      <c r="AE58" s="178"/>
      <c r="AF58" s="178"/>
      <c r="AG58" s="178"/>
      <c r="AH58" s="178"/>
      <c r="AI58" s="178"/>
      <c r="AJ58" s="178"/>
      <c r="AK58" s="178"/>
      <c r="AR58" s="113"/>
      <c r="AS58" s="113"/>
      <c r="AT58" s="113"/>
      <c r="AU58" s="113"/>
      <c r="AV58" s="113"/>
      <c r="AW58" s="113"/>
    </row>
    <row r="59" spans="2:37" ht="15" customHeight="1">
      <c r="B59" s="235" t="s">
        <v>243</v>
      </c>
      <c r="AC59" s="18"/>
      <c r="AE59" s="165"/>
      <c r="AF59" s="165"/>
      <c r="AG59" s="165"/>
      <c r="AH59" s="165"/>
      <c r="AI59" s="165"/>
      <c r="AJ59" s="165"/>
      <c r="AK59" s="165"/>
    </row>
    <row r="60" ht="15" customHeight="1"/>
    <row r="61" ht="15" customHeight="1"/>
    <row r="62" ht="15" customHeight="1"/>
    <row r="63" ht="12" customHeight="1">
      <c r="E63" s="91"/>
    </row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mergeCells count="14">
    <mergeCell ref="W2:AB2"/>
    <mergeCell ref="B2:B4"/>
    <mergeCell ref="AQ29:AR29"/>
    <mergeCell ref="AS29:AT29"/>
    <mergeCell ref="AU29:AV29"/>
    <mergeCell ref="AW29:AX29"/>
    <mergeCell ref="AY29:BA29"/>
    <mergeCell ref="B1:AB1"/>
    <mergeCell ref="AF19:AG19"/>
    <mergeCell ref="AH19:AI19"/>
    <mergeCell ref="AJ19:AK19"/>
    <mergeCell ref="S2:V2"/>
    <mergeCell ref="O2:R2"/>
    <mergeCell ref="AD19:AE19"/>
  </mergeCells>
  <printOptions verticalCentered="1"/>
  <pageMargins left="0.5118110236220472" right="0.1968503937007874" top="0.5905511811023623" bottom="0.5905511811023623" header="0.5905511811023623" footer="0.5905511811023623"/>
  <pageSetup horizontalDpi="600" verticalDpi="600" orientation="landscape" paperSize="9" scale="1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50390625" style="6" customWidth="1"/>
    <col min="2" max="3" width="8.625" style="6" customWidth="1"/>
    <col min="4" max="9" width="8.625" style="3" customWidth="1"/>
    <col min="10" max="10" width="9.125" style="3" hidden="1" customWidth="1"/>
    <col min="11" max="11" width="11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454" t="s">
        <v>246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6.5" customHeight="1">
      <c r="A2" s="451" t="s">
        <v>189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149</v>
      </c>
      <c r="M2" s="81"/>
      <c r="N2" s="81"/>
    </row>
    <row r="3" spans="1:14" s="46" customFormat="1" ht="16.5" customHeight="1">
      <c r="A3" s="452"/>
      <c r="B3" s="145" t="s">
        <v>3</v>
      </c>
      <c r="C3" s="145" t="s">
        <v>4</v>
      </c>
      <c r="D3" s="145" t="s">
        <v>3</v>
      </c>
      <c r="E3" s="145" t="s">
        <v>4</v>
      </c>
      <c r="F3" s="145" t="s">
        <v>3</v>
      </c>
      <c r="G3" s="145" t="s">
        <v>4</v>
      </c>
      <c r="H3" s="145" t="s">
        <v>3</v>
      </c>
      <c r="I3" s="145" t="s">
        <v>4</v>
      </c>
      <c r="J3" s="157" t="s">
        <v>111</v>
      </c>
      <c r="K3" s="145" t="s">
        <v>112</v>
      </c>
      <c r="L3" s="84" t="s">
        <v>152</v>
      </c>
      <c r="M3" s="84" t="s">
        <v>150</v>
      </c>
      <c r="N3" s="84" t="s">
        <v>153</v>
      </c>
    </row>
    <row r="4" spans="1:14" ht="16.5" customHeight="1">
      <c r="A4" s="453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151</v>
      </c>
    </row>
    <row r="5" spans="1:14" ht="17.25" customHeight="1" hidden="1">
      <c r="A5" s="26" t="s">
        <v>56</v>
      </c>
      <c r="B5" s="14"/>
      <c r="C5" s="14"/>
      <c r="D5" s="7">
        <v>0</v>
      </c>
      <c r="E5" s="7">
        <v>0</v>
      </c>
      <c r="F5" s="7">
        <v>1589</v>
      </c>
      <c r="G5" s="7">
        <v>3692</v>
      </c>
      <c r="H5" s="82" t="s">
        <v>99</v>
      </c>
      <c r="I5" s="81"/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6.5" customHeight="1" hidden="1">
      <c r="A6" s="26" t="s">
        <v>57</v>
      </c>
      <c r="B6" s="14"/>
      <c r="C6" s="14"/>
      <c r="D6" s="7">
        <v>0</v>
      </c>
      <c r="E6" s="7">
        <v>0</v>
      </c>
      <c r="F6" s="7">
        <v>2265</v>
      </c>
      <c r="G6" s="7">
        <v>4155</v>
      </c>
      <c r="H6" s="84" t="s">
        <v>3</v>
      </c>
      <c r="I6" s="84" t="s">
        <v>4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ht="15" customHeight="1" hidden="1">
      <c r="A7" s="26" t="s">
        <v>58</v>
      </c>
      <c r="B7" s="14"/>
      <c r="C7" s="14"/>
      <c r="D7" s="7">
        <v>0</v>
      </c>
      <c r="E7" s="7">
        <v>0</v>
      </c>
      <c r="F7" s="7">
        <v>339</v>
      </c>
      <c r="G7" s="7">
        <v>2723</v>
      </c>
      <c r="H7" s="85" t="s">
        <v>5</v>
      </c>
      <c r="I7" s="85" t="s">
        <v>5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ht="15" customHeight="1" hidden="1">
      <c r="A8" s="26" t="s">
        <v>59</v>
      </c>
      <c r="B8" s="14"/>
      <c r="C8" s="14"/>
      <c r="D8" s="7">
        <v>905</v>
      </c>
      <c r="E8" s="7">
        <v>475</v>
      </c>
      <c r="F8" s="7">
        <v>1050</v>
      </c>
      <c r="G8" s="7">
        <v>5004</v>
      </c>
      <c r="H8" s="82" t="s">
        <v>99</v>
      </c>
      <c r="I8" s="81"/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ht="15" customHeight="1" hidden="1">
      <c r="A9" s="26" t="s">
        <v>43</v>
      </c>
      <c r="B9" s="14"/>
      <c r="C9" s="14"/>
      <c r="D9" s="7">
        <v>0</v>
      </c>
      <c r="E9" s="7">
        <v>444</v>
      </c>
      <c r="F9" s="7">
        <v>1312</v>
      </c>
      <c r="G9" s="7">
        <v>4439</v>
      </c>
      <c r="H9" s="84" t="s">
        <v>3</v>
      </c>
      <c r="I9" s="84" t="s">
        <v>4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ht="33" hidden="1">
      <c r="A10" s="36" t="s">
        <v>91</v>
      </c>
      <c r="B10" s="64"/>
      <c r="C10" s="64"/>
      <c r="D10" s="47">
        <v>0</v>
      </c>
      <c r="E10" s="47">
        <v>0</v>
      </c>
      <c r="F10" s="47">
        <v>1453</v>
      </c>
      <c r="G10" s="47">
        <v>4433</v>
      </c>
      <c r="H10" s="85" t="s">
        <v>5</v>
      </c>
      <c r="I10" s="85" t="s">
        <v>5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ht="16.5" hidden="1">
      <c r="A11" s="36"/>
      <c r="B11" s="66"/>
      <c r="C11" s="66"/>
      <c r="D11" s="47"/>
      <c r="E11" s="47"/>
      <c r="F11" s="47"/>
      <c r="G11" s="47"/>
      <c r="H11" s="84"/>
      <c r="I11" s="84"/>
      <c r="J11" s="138"/>
      <c r="K11" s="84"/>
      <c r="L11" s="88"/>
      <c r="M11" s="88"/>
      <c r="N11" s="88"/>
    </row>
    <row r="12" spans="1:14" ht="16.5" hidden="1">
      <c r="A12" s="26" t="s">
        <v>93</v>
      </c>
      <c r="B12" s="7">
        <v>0</v>
      </c>
      <c r="C12" s="7">
        <v>0</v>
      </c>
      <c r="D12" s="7">
        <v>584</v>
      </c>
      <c r="E12" s="7">
        <v>720</v>
      </c>
      <c r="F12" s="7">
        <v>935</v>
      </c>
      <c r="G12" s="7">
        <v>1616</v>
      </c>
      <c r="H12" s="7">
        <v>14718</v>
      </c>
      <c r="I12" s="7">
        <v>20236</v>
      </c>
      <c r="J12" s="94"/>
      <c r="K12" s="19"/>
      <c r="L12" s="88">
        <v>1427</v>
      </c>
      <c r="M12" s="88">
        <v>1427</v>
      </c>
      <c r="N12" s="88">
        <v>2051</v>
      </c>
    </row>
    <row r="13" spans="1:14" s="46" customFormat="1" ht="16.5" hidden="1">
      <c r="A13" s="122" t="s">
        <v>94</v>
      </c>
      <c r="B13" s="123">
        <v>3558</v>
      </c>
      <c r="C13" s="123">
        <v>0</v>
      </c>
      <c r="D13" s="123">
        <v>0</v>
      </c>
      <c r="E13" s="123">
        <v>1061</v>
      </c>
      <c r="F13" s="123">
        <v>1234</v>
      </c>
      <c r="G13" s="123">
        <v>656</v>
      </c>
      <c r="H13" s="123">
        <v>0</v>
      </c>
      <c r="I13" s="123">
        <v>0</v>
      </c>
      <c r="J13" s="155" t="s">
        <v>118</v>
      </c>
      <c r="K13" s="124" t="s">
        <v>118</v>
      </c>
      <c r="L13" s="120">
        <v>1293</v>
      </c>
      <c r="M13" s="120">
        <v>1293</v>
      </c>
      <c r="N13" s="120">
        <v>1613</v>
      </c>
    </row>
    <row r="14" spans="1:14" s="46" customFormat="1" ht="16.5" hidden="1">
      <c r="A14" s="122" t="s">
        <v>95</v>
      </c>
      <c r="B14" s="123">
        <v>0</v>
      </c>
      <c r="C14" s="123">
        <v>1890</v>
      </c>
      <c r="D14" s="123">
        <v>270</v>
      </c>
      <c r="E14" s="123">
        <v>958</v>
      </c>
      <c r="F14" s="123">
        <v>0</v>
      </c>
      <c r="G14" s="123">
        <v>784</v>
      </c>
      <c r="H14" s="123">
        <v>2958</v>
      </c>
      <c r="I14" s="123">
        <v>1055</v>
      </c>
      <c r="J14" s="155" t="s">
        <v>118</v>
      </c>
      <c r="K14" s="124" t="s">
        <v>118</v>
      </c>
      <c r="L14" s="120">
        <v>1148</v>
      </c>
      <c r="M14" s="120">
        <v>1148</v>
      </c>
      <c r="N14" s="120">
        <v>814</v>
      </c>
    </row>
    <row r="15" spans="1:14" s="46" customFormat="1" ht="16.5" hidden="1">
      <c r="A15" s="122" t="s">
        <v>104</v>
      </c>
      <c r="B15" s="123">
        <v>2023</v>
      </c>
      <c r="C15" s="123">
        <v>617</v>
      </c>
      <c r="D15" s="123">
        <v>0</v>
      </c>
      <c r="E15" s="123">
        <v>1635</v>
      </c>
      <c r="F15" s="123">
        <v>1477</v>
      </c>
      <c r="G15" s="123">
        <v>405</v>
      </c>
      <c r="H15" s="123">
        <v>3703</v>
      </c>
      <c r="I15" s="123">
        <v>3092</v>
      </c>
      <c r="J15" s="155" t="s">
        <v>118</v>
      </c>
      <c r="K15" s="124" t="s">
        <v>118</v>
      </c>
      <c r="L15" s="120">
        <v>325</v>
      </c>
      <c r="M15" s="120">
        <v>325</v>
      </c>
      <c r="N15" s="120">
        <v>2045</v>
      </c>
    </row>
    <row r="16" spans="1:14" s="46" customFormat="1" ht="12.75" customHeight="1" hidden="1">
      <c r="A16" s="122" t="s">
        <v>107</v>
      </c>
      <c r="B16" s="125">
        <v>1955</v>
      </c>
      <c r="C16" s="125">
        <v>0</v>
      </c>
      <c r="D16" s="125">
        <v>0</v>
      </c>
      <c r="E16" s="125">
        <v>635</v>
      </c>
      <c r="F16" s="125">
        <v>0</v>
      </c>
      <c r="G16" s="125">
        <v>0</v>
      </c>
      <c r="H16" s="125">
        <v>2266</v>
      </c>
      <c r="I16" s="125">
        <v>2429</v>
      </c>
      <c r="J16" s="158">
        <v>2245</v>
      </c>
      <c r="K16" s="126">
        <v>0</v>
      </c>
      <c r="L16" s="88">
        <v>1125</v>
      </c>
      <c r="M16" s="88">
        <v>1125</v>
      </c>
      <c r="N16" s="88">
        <v>5538</v>
      </c>
    </row>
    <row r="17" spans="1:14" s="46" customFormat="1" ht="12.75" customHeight="1" hidden="1">
      <c r="A17" s="122" t="s">
        <v>114</v>
      </c>
      <c r="B17" s="125">
        <v>136</v>
      </c>
      <c r="C17" s="125">
        <v>472</v>
      </c>
      <c r="D17" s="125">
        <v>0</v>
      </c>
      <c r="E17" s="125">
        <v>26</v>
      </c>
      <c r="F17" s="125">
        <v>2351</v>
      </c>
      <c r="G17" s="125">
        <v>400</v>
      </c>
      <c r="H17" s="125">
        <v>513</v>
      </c>
      <c r="I17" s="125">
        <v>1004</v>
      </c>
      <c r="J17" s="158">
        <v>1650</v>
      </c>
      <c r="K17" s="126">
        <v>499463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122" t="s">
        <v>128</v>
      </c>
      <c r="B18" s="125">
        <v>698</v>
      </c>
      <c r="C18" s="125">
        <v>1420</v>
      </c>
      <c r="D18" s="125">
        <v>426</v>
      </c>
      <c r="E18" s="125">
        <v>0</v>
      </c>
      <c r="F18" s="125">
        <v>834</v>
      </c>
      <c r="G18" s="125">
        <v>1270</v>
      </c>
      <c r="H18" s="125">
        <v>1919</v>
      </c>
      <c r="I18" s="125">
        <v>3007</v>
      </c>
      <c r="J18" s="158">
        <v>0</v>
      </c>
      <c r="K18" s="126">
        <v>0</v>
      </c>
      <c r="L18" s="48"/>
      <c r="M18" s="48"/>
      <c r="N18" s="48"/>
    </row>
    <row r="19" spans="1:14" s="46" customFormat="1" ht="12.75" customHeight="1" hidden="1">
      <c r="A19" s="122" t="s">
        <v>130</v>
      </c>
      <c r="B19" s="125">
        <v>3707</v>
      </c>
      <c r="C19" s="125">
        <v>0</v>
      </c>
      <c r="D19" s="125">
        <v>950</v>
      </c>
      <c r="E19" s="125">
        <v>126</v>
      </c>
      <c r="F19" s="125">
        <v>267</v>
      </c>
      <c r="G19" s="125">
        <v>1436</v>
      </c>
      <c r="H19" s="125">
        <v>993</v>
      </c>
      <c r="I19" s="125">
        <v>7299</v>
      </c>
      <c r="J19" s="159">
        <v>6550</v>
      </c>
      <c r="K19" s="125">
        <v>269900</v>
      </c>
      <c r="L19" s="48"/>
      <c r="M19" s="48"/>
      <c r="N19" s="48"/>
    </row>
    <row r="20" spans="1:14" s="46" customFormat="1" ht="15.75" customHeight="1" hidden="1">
      <c r="A20" s="75" t="s">
        <v>137</v>
      </c>
      <c r="B20" s="125">
        <v>692</v>
      </c>
      <c r="C20" s="125">
        <v>2785</v>
      </c>
      <c r="D20" s="125">
        <v>283</v>
      </c>
      <c r="E20" s="125">
        <v>0</v>
      </c>
      <c r="F20" s="125">
        <v>3843</v>
      </c>
      <c r="G20" s="125">
        <v>3697</v>
      </c>
      <c r="H20" s="125">
        <v>544</v>
      </c>
      <c r="I20" s="125">
        <v>982</v>
      </c>
      <c r="J20" s="159">
        <v>6550</v>
      </c>
      <c r="K20" s="125">
        <v>269900</v>
      </c>
      <c r="L20" s="48"/>
      <c r="M20" s="48"/>
      <c r="N20" s="48"/>
    </row>
    <row r="21" spans="1:14" s="46" customFormat="1" ht="15.75" customHeight="1" hidden="1">
      <c r="A21" s="75" t="s">
        <v>181</v>
      </c>
      <c r="B21" s="265">
        <v>340</v>
      </c>
      <c r="C21" s="265">
        <v>2518</v>
      </c>
      <c r="D21" s="265">
        <v>0</v>
      </c>
      <c r="E21" s="265">
        <v>167</v>
      </c>
      <c r="F21" s="265">
        <v>283</v>
      </c>
      <c r="G21" s="265">
        <v>1349</v>
      </c>
      <c r="H21" s="265">
        <v>0</v>
      </c>
      <c r="I21" s="265">
        <v>195</v>
      </c>
      <c r="J21" s="282"/>
      <c r="K21" s="265"/>
      <c r="L21" s="265"/>
      <c r="M21" s="265"/>
      <c r="N21" s="265"/>
    </row>
    <row r="22" spans="1:14" s="46" customFormat="1" ht="15.75" customHeight="1" hidden="1">
      <c r="A22" s="75" t="s">
        <v>182</v>
      </c>
      <c r="B22" s="265">
        <v>360</v>
      </c>
      <c r="C22" s="265">
        <v>2343</v>
      </c>
      <c r="D22" s="265">
        <v>0</v>
      </c>
      <c r="E22" s="265">
        <v>283</v>
      </c>
      <c r="F22" s="265">
        <v>3102</v>
      </c>
      <c r="G22" s="265">
        <v>5640</v>
      </c>
      <c r="H22" s="265">
        <v>20</v>
      </c>
      <c r="I22" s="265">
        <v>1087</v>
      </c>
      <c r="J22" s="265">
        <v>195</v>
      </c>
      <c r="K22" s="265">
        <v>195</v>
      </c>
      <c r="L22" s="265">
        <v>18401</v>
      </c>
      <c r="M22" s="265">
        <v>0</v>
      </c>
      <c r="N22" s="265">
        <v>1058408</v>
      </c>
    </row>
    <row r="23" spans="1:14" s="46" customFormat="1" ht="15.75" customHeight="1" hidden="1">
      <c r="A23" s="75" t="s">
        <v>183</v>
      </c>
      <c r="B23" s="265">
        <v>0</v>
      </c>
      <c r="C23" s="265">
        <v>1050</v>
      </c>
      <c r="D23" s="265">
        <v>0</v>
      </c>
      <c r="E23" s="265">
        <v>0</v>
      </c>
      <c r="F23" s="265">
        <v>1305</v>
      </c>
      <c r="G23" s="265">
        <v>1874</v>
      </c>
      <c r="H23" s="265">
        <v>1055</v>
      </c>
      <c r="I23" s="265">
        <v>2421</v>
      </c>
      <c r="J23" s="265">
        <v>195</v>
      </c>
      <c r="K23" s="265">
        <v>195</v>
      </c>
      <c r="L23" s="265">
        <v>94675</v>
      </c>
      <c r="M23" s="265">
        <v>11200</v>
      </c>
      <c r="N23" s="265">
        <v>2995</v>
      </c>
    </row>
    <row r="24" spans="1:14" s="46" customFormat="1" ht="15.75" customHeight="1" hidden="1">
      <c r="A24" s="75" t="s">
        <v>184</v>
      </c>
      <c r="B24" s="265">
        <v>550</v>
      </c>
      <c r="C24" s="265">
        <v>1594</v>
      </c>
      <c r="D24" s="265">
        <v>400</v>
      </c>
      <c r="E24" s="265">
        <v>0</v>
      </c>
      <c r="F24" s="265">
        <v>480</v>
      </c>
      <c r="G24" s="265">
        <v>1562</v>
      </c>
      <c r="H24" s="265">
        <v>2563</v>
      </c>
      <c r="I24" s="265">
        <v>6569</v>
      </c>
      <c r="J24" s="265">
        <v>195</v>
      </c>
      <c r="K24" s="265">
        <v>195</v>
      </c>
      <c r="L24" s="265">
        <v>16027</v>
      </c>
      <c r="M24" s="265">
        <v>0</v>
      </c>
      <c r="N24" s="265">
        <v>0</v>
      </c>
    </row>
    <row r="25" spans="1:14" s="46" customFormat="1" ht="15.75" customHeight="1" hidden="1">
      <c r="A25" s="75" t="s">
        <v>187</v>
      </c>
      <c r="B25" s="265">
        <v>1186</v>
      </c>
      <c r="C25" s="265">
        <v>446</v>
      </c>
      <c r="D25" s="265">
        <v>0</v>
      </c>
      <c r="E25" s="265">
        <v>0</v>
      </c>
      <c r="F25" s="265">
        <v>893</v>
      </c>
      <c r="G25" s="265">
        <v>1593</v>
      </c>
      <c r="H25" s="265">
        <v>0</v>
      </c>
      <c r="I25" s="265">
        <v>170</v>
      </c>
      <c r="J25" s="265">
        <v>195</v>
      </c>
      <c r="K25" s="265">
        <v>195</v>
      </c>
      <c r="L25" s="265">
        <v>19460</v>
      </c>
      <c r="M25" s="265">
        <v>0</v>
      </c>
      <c r="N25" s="265">
        <v>0</v>
      </c>
    </row>
    <row r="26" spans="1:14" s="46" customFormat="1" ht="15.75" customHeight="1" hidden="1">
      <c r="A26" s="75" t="s">
        <v>195</v>
      </c>
      <c r="B26" s="265">
        <v>0</v>
      </c>
      <c r="C26" s="265">
        <v>0</v>
      </c>
      <c r="D26" s="265">
        <v>0</v>
      </c>
      <c r="E26" s="265">
        <v>0</v>
      </c>
      <c r="F26" s="265">
        <v>2427</v>
      </c>
      <c r="G26" s="265">
        <v>522</v>
      </c>
      <c r="H26" s="265">
        <v>170</v>
      </c>
      <c r="I26" s="265">
        <v>589</v>
      </c>
      <c r="J26" s="265">
        <v>195</v>
      </c>
      <c r="K26" s="265">
        <v>195</v>
      </c>
      <c r="L26" s="265">
        <v>28230</v>
      </c>
      <c r="M26" s="265">
        <v>0</v>
      </c>
      <c r="N26" s="265">
        <v>1049176</v>
      </c>
    </row>
    <row r="27" spans="1:14" s="46" customFormat="1" ht="15.75" customHeight="1" hidden="1">
      <c r="A27" s="75" t="s">
        <v>196</v>
      </c>
      <c r="B27" s="265">
        <v>750</v>
      </c>
      <c r="C27" s="265">
        <v>3010</v>
      </c>
      <c r="D27" s="265">
        <v>0</v>
      </c>
      <c r="E27" s="265">
        <v>0</v>
      </c>
      <c r="F27" s="265">
        <v>7708</v>
      </c>
      <c r="G27" s="265">
        <v>580</v>
      </c>
      <c r="H27" s="265">
        <v>230</v>
      </c>
      <c r="I27" s="265">
        <v>191</v>
      </c>
      <c r="J27" s="265">
        <v>0</v>
      </c>
      <c r="K27" s="265">
        <v>0</v>
      </c>
      <c r="L27" s="265">
        <v>19825</v>
      </c>
      <c r="M27" s="265">
        <v>0</v>
      </c>
      <c r="N27" s="265">
        <v>1199876</v>
      </c>
    </row>
    <row r="28" spans="1:14" s="46" customFormat="1" ht="15.75" customHeight="1">
      <c r="A28" s="75" t="s">
        <v>197</v>
      </c>
      <c r="B28" s="265">
        <v>258</v>
      </c>
      <c r="C28" s="265">
        <v>0</v>
      </c>
      <c r="D28" s="265">
        <v>0</v>
      </c>
      <c r="E28" s="265">
        <v>0</v>
      </c>
      <c r="F28" s="265">
        <v>0</v>
      </c>
      <c r="G28" s="265">
        <v>1975</v>
      </c>
      <c r="H28" s="265">
        <v>956</v>
      </c>
      <c r="I28" s="265">
        <v>628</v>
      </c>
      <c r="J28" s="265">
        <v>0</v>
      </c>
      <c r="K28" s="265">
        <v>0</v>
      </c>
      <c r="L28" s="265">
        <v>18772</v>
      </c>
      <c r="M28" s="265">
        <v>0</v>
      </c>
      <c r="N28" s="265">
        <v>1374478</v>
      </c>
    </row>
    <row r="29" spans="1:14" s="46" customFormat="1" ht="15.75" customHeight="1">
      <c r="A29" s="75" t="s">
        <v>214</v>
      </c>
      <c r="B29" s="265">
        <v>1965</v>
      </c>
      <c r="C29" s="265">
        <v>0</v>
      </c>
      <c r="D29" s="265">
        <v>0</v>
      </c>
      <c r="E29" s="265">
        <v>0</v>
      </c>
      <c r="F29" s="265">
        <v>4396</v>
      </c>
      <c r="G29" s="265">
        <v>1287</v>
      </c>
      <c r="H29" s="265">
        <v>60</v>
      </c>
      <c r="I29" s="265">
        <v>258</v>
      </c>
      <c r="J29" s="265">
        <v>195</v>
      </c>
      <c r="K29" s="265">
        <v>195</v>
      </c>
      <c r="L29" s="265">
        <v>50194</v>
      </c>
      <c r="M29" s="265">
        <v>0</v>
      </c>
      <c r="N29" s="265">
        <v>1388685</v>
      </c>
    </row>
    <row r="30" spans="1:14" s="46" customFormat="1" ht="15.75" customHeight="1">
      <c r="A30" s="75" t="s">
        <v>220</v>
      </c>
      <c r="B30" s="265">
        <v>0</v>
      </c>
      <c r="C30" s="265">
        <v>0</v>
      </c>
      <c r="D30" s="265">
        <v>0</v>
      </c>
      <c r="E30" s="265">
        <v>0</v>
      </c>
      <c r="F30" s="265">
        <v>0</v>
      </c>
      <c r="G30" s="265">
        <v>358</v>
      </c>
      <c r="H30" s="265">
        <v>7</v>
      </c>
      <c r="I30" s="265">
        <v>210</v>
      </c>
      <c r="J30" s="265">
        <v>0</v>
      </c>
      <c r="K30" s="265">
        <v>0</v>
      </c>
      <c r="L30" s="265">
        <v>44261</v>
      </c>
      <c r="M30" s="265">
        <v>0</v>
      </c>
      <c r="N30" s="265">
        <v>1809629</v>
      </c>
    </row>
    <row r="31" spans="1:14" s="46" customFormat="1" ht="15.75" customHeight="1">
      <c r="A31" s="75" t="s">
        <v>228</v>
      </c>
      <c r="B31" s="265">
        <v>0</v>
      </c>
      <c r="C31" s="265">
        <v>0</v>
      </c>
      <c r="D31" s="265">
        <v>0</v>
      </c>
      <c r="E31" s="265">
        <v>0</v>
      </c>
      <c r="F31" s="265">
        <v>0</v>
      </c>
      <c r="G31" s="265">
        <v>488</v>
      </c>
      <c r="H31" s="265">
        <v>0</v>
      </c>
      <c r="I31" s="265">
        <v>44</v>
      </c>
      <c r="J31" s="265">
        <v>195</v>
      </c>
      <c r="K31" s="265">
        <v>195</v>
      </c>
      <c r="L31" s="265">
        <v>59909</v>
      </c>
      <c r="M31" s="265">
        <v>100</v>
      </c>
      <c r="N31" s="265">
        <v>1774694</v>
      </c>
    </row>
    <row r="32" spans="1:14" s="46" customFormat="1" ht="15.75" customHeight="1">
      <c r="A32" s="75" t="s">
        <v>236</v>
      </c>
      <c r="B32" s="265">
        <f>B34+B40</f>
        <v>0</v>
      </c>
      <c r="C32" s="265">
        <f aca="true" t="shared" si="0" ref="C32:N32">C34+C40</f>
        <v>0</v>
      </c>
      <c r="D32" s="265">
        <f t="shared" si="0"/>
        <v>0</v>
      </c>
      <c r="E32" s="265">
        <f t="shared" si="0"/>
        <v>0</v>
      </c>
      <c r="F32" s="265">
        <f t="shared" si="0"/>
        <v>0</v>
      </c>
      <c r="G32" s="265">
        <f t="shared" si="0"/>
        <v>45</v>
      </c>
      <c r="H32" s="265">
        <f t="shared" si="0"/>
        <v>0</v>
      </c>
      <c r="I32" s="265">
        <f t="shared" si="0"/>
        <v>0</v>
      </c>
      <c r="J32" s="265">
        <f t="shared" si="0"/>
        <v>195</v>
      </c>
      <c r="K32" s="265">
        <f t="shared" si="0"/>
        <v>195</v>
      </c>
      <c r="L32" s="265">
        <f t="shared" si="0"/>
        <v>15615</v>
      </c>
      <c r="M32" s="265">
        <f t="shared" si="0"/>
        <v>0</v>
      </c>
      <c r="N32" s="265">
        <f t="shared" si="0"/>
        <v>0</v>
      </c>
    </row>
    <row r="33" spans="1:14" s="46" customFormat="1" ht="9.75" customHeight="1">
      <c r="A33" s="127"/>
      <c r="B33" s="288"/>
      <c r="C33" s="288"/>
      <c r="D33" s="297"/>
      <c r="E33" s="297"/>
      <c r="F33" s="297"/>
      <c r="G33" s="297"/>
      <c r="H33" s="297"/>
      <c r="I33" s="297"/>
      <c r="J33" s="263"/>
      <c r="K33" s="264"/>
      <c r="L33" s="261"/>
      <c r="M33" s="261"/>
      <c r="N33" s="261"/>
    </row>
    <row r="34" spans="1:14" s="46" customFormat="1" ht="15.75" customHeight="1">
      <c r="A34" s="128" t="s">
        <v>124</v>
      </c>
      <c r="B34" s="290">
        <f>SUM(B36:B38)</f>
        <v>0</v>
      </c>
      <c r="C34" s="290">
        <f aca="true" t="shared" si="1" ref="C34:I34">SUM(C36:C38)</f>
        <v>0</v>
      </c>
      <c r="D34" s="290">
        <f t="shared" si="1"/>
        <v>0</v>
      </c>
      <c r="E34" s="290">
        <f t="shared" si="1"/>
        <v>0</v>
      </c>
      <c r="F34" s="290">
        <f t="shared" si="1"/>
        <v>0</v>
      </c>
      <c r="G34" s="290">
        <f t="shared" si="1"/>
        <v>45</v>
      </c>
      <c r="H34" s="290">
        <f t="shared" si="1"/>
        <v>0</v>
      </c>
      <c r="I34" s="290">
        <f t="shared" si="1"/>
        <v>0</v>
      </c>
      <c r="J34" s="290">
        <f>SUM(J36:J38)</f>
        <v>195</v>
      </c>
      <c r="K34" s="290">
        <f>SUM(K36:K38)</f>
        <v>195</v>
      </c>
      <c r="L34" s="290">
        <f>SUM(L36:L38)</f>
        <v>15615</v>
      </c>
      <c r="M34" s="290">
        <f>SUM(M36:M38)</f>
        <v>0</v>
      </c>
      <c r="N34" s="290">
        <f>SUM(N36:N38)</f>
        <v>0</v>
      </c>
    </row>
    <row r="35" spans="1:14" s="46" customFormat="1" ht="9.75" customHeight="1">
      <c r="A35" s="127"/>
      <c r="B35" s="288"/>
      <c r="C35" s="288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</row>
    <row r="36" spans="1:14" s="46" customFormat="1" ht="15.75" customHeight="1" hidden="1">
      <c r="A36" s="130" t="s">
        <v>125</v>
      </c>
      <c r="B36" s="290">
        <v>0</v>
      </c>
      <c r="C36" s="290">
        <v>0</v>
      </c>
      <c r="D36" s="290">
        <v>0</v>
      </c>
      <c r="E36" s="290">
        <v>0</v>
      </c>
      <c r="F36" s="290">
        <v>0</v>
      </c>
      <c r="G36" s="290">
        <v>0</v>
      </c>
      <c r="H36" s="290">
        <v>0</v>
      </c>
      <c r="I36" s="290">
        <v>0</v>
      </c>
      <c r="J36" s="290">
        <f>195</f>
        <v>195</v>
      </c>
      <c r="K36" s="290">
        <f>195</f>
        <v>195</v>
      </c>
      <c r="L36" s="290">
        <v>0</v>
      </c>
      <c r="M36" s="290">
        <v>0</v>
      </c>
      <c r="N36" s="290">
        <v>0</v>
      </c>
    </row>
    <row r="37" spans="1:14" s="46" customFormat="1" ht="15.75" customHeight="1" hidden="1">
      <c r="A37" s="130" t="s">
        <v>25</v>
      </c>
      <c r="B37" s="290">
        <v>0</v>
      </c>
      <c r="C37" s="290">
        <v>0</v>
      </c>
      <c r="D37" s="290">
        <v>0</v>
      </c>
      <c r="E37" s="290">
        <v>0</v>
      </c>
      <c r="F37" s="290">
        <v>0</v>
      </c>
      <c r="G37" s="290">
        <v>0</v>
      </c>
      <c r="H37" s="290">
        <v>0</v>
      </c>
      <c r="I37" s="290">
        <v>0</v>
      </c>
      <c r="J37" s="290">
        <f>0</f>
        <v>0</v>
      </c>
      <c r="K37" s="290">
        <f>0</f>
        <v>0</v>
      </c>
      <c r="L37" s="290">
        <v>0</v>
      </c>
      <c r="M37" s="290">
        <v>0</v>
      </c>
      <c r="N37" s="290">
        <v>0</v>
      </c>
    </row>
    <row r="38" spans="1:14" s="46" customFormat="1" ht="15.75" customHeight="1">
      <c r="A38" s="132" t="s">
        <v>26</v>
      </c>
      <c r="B38" s="283">
        <v>0</v>
      </c>
      <c r="C38" s="283">
        <v>0</v>
      </c>
      <c r="D38" s="283">
        <v>0</v>
      </c>
      <c r="E38" s="283">
        <v>0</v>
      </c>
      <c r="F38" s="283">
        <v>0</v>
      </c>
      <c r="G38" s="283">
        <v>45</v>
      </c>
      <c r="H38" s="283">
        <v>0</v>
      </c>
      <c r="I38" s="283">
        <v>0</v>
      </c>
      <c r="J38" s="283">
        <v>0</v>
      </c>
      <c r="K38" s="283">
        <v>0</v>
      </c>
      <c r="L38" s="283">
        <v>15615</v>
      </c>
      <c r="M38" s="283">
        <v>0</v>
      </c>
      <c r="N38" s="283">
        <v>0</v>
      </c>
    </row>
    <row r="39" spans="1:14" s="46" customFormat="1" ht="9.75" customHeight="1" hidden="1">
      <c r="A39" s="130"/>
      <c r="B39" s="331"/>
      <c r="C39" s="331"/>
      <c r="D39" s="290"/>
      <c r="E39" s="290"/>
      <c r="F39" s="290"/>
      <c r="G39" s="290"/>
      <c r="H39" s="289"/>
      <c r="I39" s="290"/>
      <c r="J39" s="290"/>
      <c r="K39" s="290"/>
      <c r="L39" s="290"/>
      <c r="M39" s="290"/>
      <c r="N39" s="290"/>
    </row>
    <row r="40" spans="1:14" s="46" customFormat="1" ht="15.75" customHeight="1" hidden="1">
      <c r="A40" s="128" t="s">
        <v>127</v>
      </c>
      <c r="B40" s="289">
        <f>B42+B43+B44+B45</f>
        <v>0</v>
      </c>
      <c r="C40" s="289">
        <f aca="true" t="shared" si="2" ref="C40:N40">C42+C43+C44+C45</f>
        <v>0</v>
      </c>
      <c r="D40" s="289">
        <f t="shared" si="2"/>
        <v>0</v>
      </c>
      <c r="E40" s="289">
        <f t="shared" si="2"/>
        <v>0</v>
      </c>
      <c r="F40" s="289">
        <v>0</v>
      </c>
      <c r="G40" s="289">
        <f t="shared" si="2"/>
        <v>0</v>
      </c>
      <c r="H40" s="289">
        <f t="shared" si="2"/>
        <v>0</v>
      </c>
      <c r="I40" s="289">
        <f t="shared" si="2"/>
        <v>0</v>
      </c>
      <c r="J40" s="289">
        <f t="shared" si="2"/>
        <v>0</v>
      </c>
      <c r="K40" s="289">
        <f t="shared" si="2"/>
        <v>0</v>
      </c>
      <c r="L40" s="289">
        <f t="shared" si="2"/>
        <v>0</v>
      </c>
      <c r="M40" s="289">
        <f t="shared" si="2"/>
        <v>0</v>
      </c>
      <c r="N40" s="290">
        <f t="shared" si="2"/>
        <v>0</v>
      </c>
    </row>
    <row r="41" spans="1:14" s="46" customFormat="1" ht="9.75" customHeight="1" hidden="1">
      <c r="A41" s="127"/>
      <c r="B41" s="288"/>
      <c r="C41" s="288"/>
      <c r="D41" s="290"/>
      <c r="E41" s="290"/>
      <c r="F41" s="290"/>
      <c r="G41" s="290"/>
      <c r="H41" s="289"/>
      <c r="I41" s="290"/>
      <c r="J41" s="290"/>
      <c r="K41" s="290"/>
      <c r="L41" s="290"/>
      <c r="M41" s="290"/>
      <c r="N41" s="290"/>
    </row>
    <row r="42" spans="1:14" s="46" customFormat="1" ht="15.75" customHeight="1" hidden="1">
      <c r="A42" s="131" t="s">
        <v>87</v>
      </c>
      <c r="B42" s="289">
        <v>0</v>
      </c>
      <c r="C42" s="289">
        <v>0</v>
      </c>
      <c r="D42" s="289">
        <v>0</v>
      </c>
      <c r="E42" s="289">
        <v>0</v>
      </c>
      <c r="F42" s="289">
        <v>0</v>
      </c>
      <c r="G42" s="289">
        <v>0</v>
      </c>
      <c r="H42" s="289">
        <v>0</v>
      </c>
      <c r="I42" s="289">
        <v>0</v>
      </c>
      <c r="J42" s="289">
        <v>0</v>
      </c>
      <c r="K42" s="289">
        <v>0</v>
      </c>
      <c r="L42" s="289">
        <v>0</v>
      </c>
      <c r="M42" s="289">
        <v>0</v>
      </c>
      <c r="N42" s="290">
        <v>0</v>
      </c>
    </row>
    <row r="43" spans="1:14" s="46" customFormat="1" ht="15.75" customHeight="1" hidden="1">
      <c r="A43" s="130" t="s">
        <v>126</v>
      </c>
      <c r="B43" s="289">
        <v>0</v>
      </c>
      <c r="C43" s="289">
        <v>0</v>
      </c>
      <c r="D43" s="289">
        <v>0</v>
      </c>
      <c r="E43" s="289">
        <v>0</v>
      </c>
      <c r="F43" s="289">
        <v>0</v>
      </c>
      <c r="G43" s="289">
        <v>0</v>
      </c>
      <c r="H43" s="289">
        <v>0</v>
      </c>
      <c r="I43" s="289">
        <v>0</v>
      </c>
      <c r="J43" s="290"/>
      <c r="K43" s="290"/>
      <c r="L43" s="289">
        <v>0</v>
      </c>
      <c r="M43" s="289">
        <v>0</v>
      </c>
      <c r="N43" s="290">
        <v>0</v>
      </c>
    </row>
    <row r="44" spans="1:14" s="46" customFormat="1" ht="15.75" customHeight="1" hidden="1">
      <c r="A44" s="352" t="s">
        <v>87</v>
      </c>
      <c r="B44" s="309">
        <v>0</v>
      </c>
      <c r="C44" s="309">
        <v>0</v>
      </c>
      <c r="D44" s="309">
        <v>0</v>
      </c>
      <c r="E44" s="309">
        <v>0</v>
      </c>
      <c r="F44" s="309">
        <v>0</v>
      </c>
      <c r="G44" s="309">
        <v>0</v>
      </c>
      <c r="H44" s="309">
        <v>0</v>
      </c>
      <c r="I44" s="309">
        <v>0</v>
      </c>
      <c r="J44" s="283">
        <f>0</f>
        <v>0</v>
      </c>
      <c r="K44" s="283">
        <f>0</f>
        <v>0</v>
      </c>
      <c r="L44" s="283">
        <f>0</f>
        <v>0</v>
      </c>
      <c r="M44" s="283">
        <f>0</f>
        <v>0</v>
      </c>
      <c r="N44" s="283">
        <f>0</f>
        <v>0</v>
      </c>
    </row>
    <row r="45" spans="1:14" s="46" customFormat="1" ht="15" customHeight="1" hidden="1">
      <c r="A45" s="132" t="s">
        <v>88</v>
      </c>
      <c r="B45" s="309">
        <v>0</v>
      </c>
      <c r="C45" s="309">
        <v>0</v>
      </c>
      <c r="D45" s="309">
        <v>0</v>
      </c>
      <c r="E45" s="309">
        <v>0</v>
      </c>
      <c r="F45" s="309">
        <v>0</v>
      </c>
      <c r="G45" s="309">
        <v>0</v>
      </c>
      <c r="H45" s="309">
        <f>0</f>
        <v>0</v>
      </c>
      <c r="I45" s="283">
        <v>0</v>
      </c>
      <c r="J45" s="283">
        <f>0</f>
        <v>0</v>
      </c>
      <c r="K45" s="283">
        <f>0</f>
        <v>0</v>
      </c>
      <c r="L45" s="283">
        <f>0</f>
        <v>0</v>
      </c>
      <c r="M45" s="283">
        <f>0</f>
        <v>0</v>
      </c>
      <c r="N45" s="283">
        <f>0</f>
        <v>0</v>
      </c>
    </row>
    <row r="46" ht="16.5">
      <c r="A46" s="39"/>
    </row>
  </sheetData>
  <sheetProtection/>
  <mergeCells count="2">
    <mergeCell ref="A1:N1"/>
    <mergeCell ref="A2:A4"/>
  </mergeCells>
  <printOptions horizontalCentered="1"/>
  <pageMargins left="0.7874015748031497" right="0.7874015748031497" top="4.52755905511811" bottom="0.5118110236220472" header="0.5905511811023623" footer="0.590551181102362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9.125" style="3" hidden="1" customWidth="1"/>
    <col min="11" max="11" width="11.625" style="3" hidden="1" customWidth="1"/>
    <col min="12" max="12" width="9.50390625" style="3" customWidth="1"/>
    <col min="13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454" t="s">
        <v>202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6.5" customHeight="1">
      <c r="A2" s="451" t="s">
        <v>189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149</v>
      </c>
      <c r="M2" s="81"/>
      <c r="N2" s="81"/>
    </row>
    <row r="3" spans="1:14" ht="16.5" customHeight="1">
      <c r="A3" s="452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152</v>
      </c>
      <c r="M3" s="84" t="s">
        <v>150</v>
      </c>
      <c r="N3" s="84" t="s">
        <v>153</v>
      </c>
    </row>
    <row r="4" spans="1:14" ht="16.5" customHeight="1">
      <c r="A4" s="453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151</v>
      </c>
    </row>
    <row r="5" spans="1:14" ht="17.25" customHeight="1" hidden="1">
      <c r="A5" s="26" t="s">
        <v>45</v>
      </c>
      <c r="B5" s="14"/>
      <c r="C5" s="14"/>
      <c r="D5" s="7">
        <v>0</v>
      </c>
      <c r="E5" s="7">
        <v>0</v>
      </c>
      <c r="F5" s="7">
        <v>0</v>
      </c>
      <c r="G5" s="7">
        <v>0</v>
      </c>
      <c r="H5" s="82" t="s">
        <v>99</v>
      </c>
      <c r="I5" s="81"/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7.25" customHeight="1" hidden="1">
      <c r="A6" s="26" t="s">
        <v>46</v>
      </c>
      <c r="B6" s="14"/>
      <c r="C6" s="14"/>
      <c r="D6" s="7">
        <v>519</v>
      </c>
      <c r="E6" s="7">
        <v>0</v>
      </c>
      <c r="F6" s="7">
        <v>0</v>
      </c>
      <c r="G6" s="7">
        <v>0</v>
      </c>
      <c r="H6" s="84" t="s">
        <v>3</v>
      </c>
      <c r="I6" s="84" t="s">
        <v>4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ht="17.25" customHeight="1" hidden="1">
      <c r="A7" s="26" t="s">
        <v>47</v>
      </c>
      <c r="B7" s="14"/>
      <c r="C7" s="14"/>
      <c r="D7" s="7">
        <v>0</v>
      </c>
      <c r="E7" s="7">
        <v>0</v>
      </c>
      <c r="F7" s="7">
        <v>400</v>
      </c>
      <c r="G7" s="7">
        <v>0</v>
      </c>
      <c r="H7" s="85" t="s">
        <v>5</v>
      </c>
      <c r="I7" s="85" t="s">
        <v>5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ht="17.25" customHeight="1" hidden="1">
      <c r="A8" s="26" t="s">
        <v>48</v>
      </c>
      <c r="B8" s="14"/>
      <c r="C8" s="14"/>
      <c r="D8" s="7">
        <v>0</v>
      </c>
      <c r="E8" s="7">
        <v>0</v>
      </c>
      <c r="F8" s="7">
        <v>0</v>
      </c>
      <c r="G8" s="7">
        <v>0</v>
      </c>
      <c r="H8" s="82" t="s">
        <v>99</v>
      </c>
      <c r="I8" s="81"/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ht="16.5" hidden="1">
      <c r="A9" s="26" t="s">
        <v>43</v>
      </c>
      <c r="B9" s="14"/>
      <c r="C9" s="14"/>
      <c r="D9" s="7">
        <v>500</v>
      </c>
      <c r="E9" s="7">
        <v>0</v>
      </c>
      <c r="F9" s="7">
        <v>500</v>
      </c>
      <c r="G9" s="7">
        <v>0</v>
      </c>
      <c r="H9" s="84" t="s">
        <v>3</v>
      </c>
      <c r="I9" s="84" t="s">
        <v>4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ht="16.5" hidden="1">
      <c r="A10" s="36" t="s">
        <v>91</v>
      </c>
      <c r="B10" s="64"/>
      <c r="C10" s="64"/>
      <c r="D10" s="7">
        <v>0</v>
      </c>
      <c r="E10" s="7">
        <v>0</v>
      </c>
      <c r="F10" s="7">
        <v>0</v>
      </c>
      <c r="G10" s="7">
        <v>2000</v>
      </c>
      <c r="H10" s="85" t="s">
        <v>5</v>
      </c>
      <c r="I10" s="85" t="s">
        <v>5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ht="16.5" hidden="1">
      <c r="A11" s="36"/>
      <c r="B11" s="66"/>
      <c r="C11" s="66"/>
      <c r="D11" s="7"/>
      <c r="E11" s="7"/>
      <c r="F11" s="7"/>
      <c r="G11" s="7"/>
      <c r="H11" s="84"/>
      <c r="I11" s="84"/>
      <c r="J11" s="138"/>
      <c r="K11" s="84"/>
      <c r="L11" s="88"/>
      <c r="M11" s="88"/>
      <c r="N11" s="88"/>
    </row>
    <row r="12" spans="1:14" ht="16.5" hidden="1">
      <c r="A12" s="36" t="s">
        <v>93</v>
      </c>
      <c r="B12" s="7">
        <v>0</v>
      </c>
      <c r="C12" s="7">
        <v>2000</v>
      </c>
      <c r="D12" s="7">
        <v>0</v>
      </c>
      <c r="E12" s="7">
        <v>0</v>
      </c>
      <c r="F12" s="7">
        <v>500</v>
      </c>
      <c r="G12" s="7">
        <v>3250</v>
      </c>
      <c r="H12" s="7">
        <v>955</v>
      </c>
      <c r="I12" s="7">
        <v>307</v>
      </c>
      <c r="J12" s="94"/>
      <c r="K12" s="19"/>
      <c r="L12" s="88">
        <v>1427</v>
      </c>
      <c r="M12" s="88">
        <v>1427</v>
      </c>
      <c r="N12" s="88">
        <v>2051</v>
      </c>
    </row>
    <row r="13" spans="1:14" ht="16.5" hidden="1">
      <c r="A13" s="36" t="s">
        <v>94</v>
      </c>
      <c r="B13" s="7">
        <v>0</v>
      </c>
      <c r="C13" s="7">
        <v>0</v>
      </c>
      <c r="D13" s="7">
        <v>0</v>
      </c>
      <c r="E13" s="7">
        <v>0</v>
      </c>
      <c r="F13" s="7">
        <v>1482</v>
      </c>
      <c r="G13" s="7">
        <v>0</v>
      </c>
      <c r="H13" s="7">
        <v>20</v>
      </c>
      <c r="I13" s="7">
        <v>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ht="16.5" hidden="1">
      <c r="A14" s="36" t="s">
        <v>95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ht="16.5" hidden="1">
      <c r="A15" s="36" t="s">
        <v>104</v>
      </c>
      <c r="B15" s="7">
        <v>1038</v>
      </c>
      <c r="C15" s="7">
        <v>1320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2206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ht="15" customHeight="1" hidden="1">
      <c r="A16" s="36" t="s">
        <v>107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1350</v>
      </c>
      <c r="H16" s="12">
        <v>0</v>
      </c>
      <c r="I16" s="12">
        <v>1240</v>
      </c>
      <c r="J16" s="151">
        <v>0</v>
      </c>
      <c r="K16" s="88">
        <v>0</v>
      </c>
      <c r="L16" s="88">
        <v>1125</v>
      </c>
      <c r="M16" s="88">
        <v>1125</v>
      </c>
      <c r="N16" s="88">
        <v>5538</v>
      </c>
    </row>
    <row r="17" spans="1:14" ht="15" customHeight="1" hidden="1">
      <c r="A17" s="36" t="s">
        <v>114</v>
      </c>
      <c r="B17" s="12">
        <v>2183</v>
      </c>
      <c r="C17" s="12">
        <v>394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1640</v>
      </c>
      <c r="J17" s="151">
        <v>0</v>
      </c>
      <c r="K17" s="88">
        <v>0</v>
      </c>
      <c r="L17" s="88">
        <v>0</v>
      </c>
      <c r="M17" s="88">
        <v>0</v>
      </c>
      <c r="N17" s="88">
        <v>5619</v>
      </c>
    </row>
    <row r="18" spans="1:14" ht="15" customHeight="1" hidden="1">
      <c r="A18" s="36" t="s">
        <v>128</v>
      </c>
      <c r="B18" s="12">
        <v>1881</v>
      </c>
      <c r="C18" s="12">
        <v>0</v>
      </c>
      <c r="D18" s="12">
        <v>0</v>
      </c>
      <c r="E18" s="12">
        <v>0</v>
      </c>
      <c r="F18" s="12">
        <v>375</v>
      </c>
      <c r="G18" s="12">
        <v>0</v>
      </c>
      <c r="H18" s="12">
        <v>512</v>
      </c>
      <c r="I18" s="12">
        <v>950</v>
      </c>
      <c r="J18" s="151">
        <v>0</v>
      </c>
      <c r="K18" s="88">
        <v>0</v>
      </c>
      <c r="L18" s="48"/>
      <c r="M18" s="48"/>
      <c r="N18" s="48"/>
    </row>
    <row r="19" spans="1:14" ht="15" customHeight="1" hidden="1">
      <c r="A19" s="36" t="s">
        <v>130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1961</v>
      </c>
      <c r="I19" s="12">
        <v>0</v>
      </c>
      <c r="J19" s="141">
        <v>0</v>
      </c>
      <c r="K19" s="12">
        <v>0</v>
      </c>
      <c r="L19" s="48"/>
      <c r="M19" s="48"/>
      <c r="N19" s="48"/>
    </row>
    <row r="20" spans="1:14" ht="15" customHeight="1" hidden="1">
      <c r="A20" s="75" t="s">
        <v>137</v>
      </c>
      <c r="B20" s="12">
        <v>981</v>
      </c>
      <c r="C20" s="12">
        <v>0</v>
      </c>
      <c r="D20" s="12">
        <v>0</v>
      </c>
      <c r="E20" s="12">
        <v>0</v>
      </c>
      <c r="F20" s="12">
        <v>0</v>
      </c>
      <c r="G20" s="12">
        <v>569</v>
      </c>
      <c r="H20" s="12">
        <v>475</v>
      </c>
      <c r="I20" s="12">
        <v>0</v>
      </c>
      <c r="J20" s="141">
        <v>0</v>
      </c>
      <c r="K20" s="12">
        <v>0</v>
      </c>
      <c r="L20" s="48"/>
      <c r="M20" s="48"/>
      <c r="N20" s="48"/>
    </row>
    <row r="21" spans="1:14" ht="15.75" customHeight="1" hidden="1">
      <c r="A21" s="75" t="s">
        <v>181</v>
      </c>
      <c r="B21" s="286">
        <v>2591</v>
      </c>
      <c r="C21" s="286">
        <v>1300</v>
      </c>
      <c r="D21" s="286">
        <v>0</v>
      </c>
      <c r="E21" s="286">
        <v>0</v>
      </c>
      <c r="F21" s="286">
        <v>2520</v>
      </c>
      <c r="G21" s="286">
        <v>720</v>
      </c>
      <c r="H21" s="286">
        <v>0</v>
      </c>
      <c r="I21" s="286">
        <v>0</v>
      </c>
      <c r="J21" s="287"/>
      <c r="K21" s="286"/>
      <c r="L21" s="265"/>
      <c r="M21" s="265"/>
      <c r="N21" s="265"/>
    </row>
    <row r="22" spans="1:14" ht="15.75" customHeight="1" hidden="1">
      <c r="A22" s="75" t="s">
        <v>182</v>
      </c>
      <c r="B22" s="286">
        <v>3688</v>
      </c>
      <c r="C22" s="286">
        <v>500</v>
      </c>
      <c r="D22" s="286">
        <v>2983</v>
      </c>
      <c r="E22" s="286">
        <v>0</v>
      </c>
      <c r="F22" s="286">
        <v>1301</v>
      </c>
      <c r="G22" s="286">
        <v>285</v>
      </c>
      <c r="H22" s="286">
        <v>50</v>
      </c>
      <c r="I22" s="286">
        <v>0</v>
      </c>
      <c r="J22" s="286">
        <v>0</v>
      </c>
      <c r="K22" s="286">
        <v>0</v>
      </c>
      <c r="L22" s="286">
        <v>26170</v>
      </c>
      <c r="M22" s="286">
        <v>0</v>
      </c>
      <c r="N22" s="286">
        <v>77509</v>
      </c>
    </row>
    <row r="23" spans="1:14" ht="15.75" customHeight="1" hidden="1">
      <c r="A23" s="75" t="s">
        <v>183</v>
      </c>
      <c r="B23" s="286">
        <v>459</v>
      </c>
      <c r="C23" s="286">
        <v>0</v>
      </c>
      <c r="D23" s="286">
        <v>2983</v>
      </c>
      <c r="E23" s="286">
        <v>0</v>
      </c>
      <c r="F23" s="286">
        <v>550</v>
      </c>
      <c r="G23" s="286">
        <v>480</v>
      </c>
      <c r="H23" s="286">
        <v>280</v>
      </c>
      <c r="I23" s="286">
        <v>389</v>
      </c>
      <c r="J23" s="286">
        <v>0</v>
      </c>
      <c r="K23" s="286">
        <v>0</v>
      </c>
      <c r="L23" s="286">
        <v>35840</v>
      </c>
      <c r="M23" s="286">
        <v>0</v>
      </c>
      <c r="N23" s="286">
        <v>87232</v>
      </c>
    </row>
    <row r="24" spans="1:14" ht="15.75" customHeight="1" hidden="1">
      <c r="A24" s="75" t="s">
        <v>184</v>
      </c>
      <c r="B24" s="286">
        <v>1300</v>
      </c>
      <c r="C24" s="286">
        <v>0</v>
      </c>
      <c r="D24" s="286">
        <v>0</v>
      </c>
      <c r="E24" s="286">
        <v>0</v>
      </c>
      <c r="F24" s="286">
        <v>39</v>
      </c>
      <c r="G24" s="286">
        <v>0</v>
      </c>
      <c r="H24" s="286">
        <v>324</v>
      </c>
      <c r="I24" s="286">
        <v>0</v>
      </c>
      <c r="J24" s="286">
        <v>0</v>
      </c>
      <c r="K24" s="286">
        <v>0</v>
      </c>
      <c r="L24" s="286">
        <v>35840</v>
      </c>
      <c r="M24" s="286">
        <v>0</v>
      </c>
      <c r="N24" s="286">
        <v>202464</v>
      </c>
    </row>
    <row r="25" spans="1:14" ht="15.75" customHeight="1" hidden="1">
      <c r="A25" s="75" t="s">
        <v>187</v>
      </c>
      <c r="B25" s="286">
        <v>4126</v>
      </c>
      <c r="C25" s="286">
        <v>0</v>
      </c>
      <c r="D25" s="286">
        <v>0</v>
      </c>
      <c r="E25" s="286">
        <v>0</v>
      </c>
      <c r="F25" s="286">
        <v>167</v>
      </c>
      <c r="G25" s="286">
        <v>508</v>
      </c>
      <c r="H25" s="286">
        <v>0</v>
      </c>
      <c r="I25" s="286">
        <v>300</v>
      </c>
      <c r="J25" s="286">
        <v>0</v>
      </c>
      <c r="K25" s="286">
        <v>0</v>
      </c>
      <c r="L25" s="286">
        <v>22620</v>
      </c>
      <c r="M25" s="286">
        <v>0</v>
      </c>
      <c r="N25" s="286">
        <v>224592</v>
      </c>
    </row>
    <row r="26" spans="1:14" ht="15.75" customHeight="1" hidden="1">
      <c r="A26" s="75" t="s">
        <v>195</v>
      </c>
      <c r="B26" s="286">
        <v>1100</v>
      </c>
      <c r="C26" s="286">
        <v>250</v>
      </c>
      <c r="D26" s="286">
        <v>0</v>
      </c>
      <c r="E26" s="286">
        <v>0</v>
      </c>
      <c r="F26" s="286">
        <v>215</v>
      </c>
      <c r="G26" s="286">
        <v>0</v>
      </c>
      <c r="H26" s="286">
        <v>0</v>
      </c>
      <c r="I26" s="286">
        <v>0</v>
      </c>
      <c r="J26" s="286">
        <v>0</v>
      </c>
      <c r="K26" s="286">
        <v>0</v>
      </c>
      <c r="L26" s="286">
        <v>45618</v>
      </c>
      <c r="M26" s="286">
        <v>0</v>
      </c>
      <c r="N26" s="286">
        <v>296471</v>
      </c>
    </row>
    <row r="27" spans="1:14" ht="15.75" customHeight="1" hidden="1">
      <c r="A27" s="75" t="s">
        <v>196</v>
      </c>
      <c r="B27" s="265">
        <v>1861</v>
      </c>
      <c r="C27" s="265">
        <v>0</v>
      </c>
      <c r="D27" s="265">
        <v>0</v>
      </c>
      <c r="E27" s="265">
        <v>0</v>
      </c>
      <c r="F27" s="265">
        <v>0</v>
      </c>
      <c r="G27" s="265">
        <v>0</v>
      </c>
      <c r="H27" s="265">
        <v>0</v>
      </c>
      <c r="I27" s="265">
        <v>0</v>
      </c>
      <c r="J27" s="265">
        <v>0</v>
      </c>
      <c r="K27" s="265">
        <v>0</v>
      </c>
      <c r="L27" s="265">
        <v>26500</v>
      </c>
      <c r="M27" s="265">
        <v>0</v>
      </c>
      <c r="N27" s="265">
        <v>300032</v>
      </c>
    </row>
    <row r="28" spans="1:14" ht="15.75" customHeight="1">
      <c r="A28" s="75" t="s">
        <v>197</v>
      </c>
      <c r="B28" s="265">
        <v>0</v>
      </c>
      <c r="C28" s="265">
        <v>733</v>
      </c>
      <c r="D28" s="265">
        <v>0</v>
      </c>
      <c r="E28" s="265">
        <v>0</v>
      </c>
      <c r="F28" s="265">
        <v>550</v>
      </c>
      <c r="G28" s="265">
        <v>0</v>
      </c>
      <c r="H28" s="265">
        <v>0</v>
      </c>
      <c r="I28" s="265">
        <v>0</v>
      </c>
      <c r="J28" s="265">
        <v>0</v>
      </c>
      <c r="K28" s="265">
        <v>0</v>
      </c>
      <c r="L28" s="265">
        <v>28990</v>
      </c>
      <c r="M28" s="265">
        <v>0</v>
      </c>
      <c r="N28" s="265">
        <v>406240</v>
      </c>
    </row>
    <row r="29" spans="1:14" ht="15.75" customHeight="1">
      <c r="A29" s="75" t="s">
        <v>214</v>
      </c>
      <c r="B29" s="265">
        <v>0</v>
      </c>
      <c r="C29" s="265">
        <v>1567</v>
      </c>
      <c r="D29" s="265">
        <v>0</v>
      </c>
      <c r="E29" s="265">
        <v>0</v>
      </c>
      <c r="F29" s="265">
        <v>0</v>
      </c>
      <c r="G29" s="265">
        <v>0</v>
      </c>
      <c r="H29" s="265">
        <v>0</v>
      </c>
      <c r="I29" s="265">
        <v>0</v>
      </c>
      <c r="J29" s="265">
        <v>0</v>
      </c>
      <c r="K29" s="265">
        <v>0</v>
      </c>
      <c r="L29" s="265">
        <v>27822</v>
      </c>
      <c r="M29" s="265">
        <v>0</v>
      </c>
      <c r="N29" s="265">
        <v>625452</v>
      </c>
    </row>
    <row r="30" spans="1:14" ht="15.75" customHeight="1">
      <c r="A30" s="75" t="s">
        <v>220</v>
      </c>
      <c r="B30" s="265">
        <v>720</v>
      </c>
      <c r="C30" s="265">
        <v>0</v>
      </c>
      <c r="D30" s="265">
        <v>0</v>
      </c>
      <c r="E30" s="265">
        <v>0</v>
      </c>
      <c r="F30" s="265">
        <v>0</v>
      </c>
      <c r="G30" s="265">
        <v>0</v>
      </c>
      <c r="H30" s="265">
        <v>130</v>
      </c>
      <c r="I30" s="265">
        <v>0</v>
      </c>
      <c r="J30" s="265">
        <v>0</v>
      </c>
      <c r="K30" s="265">
        <v>0</v>
      </c>
      <c r="L30" s="265">
        <v>37313</v>
      </c>
      <c r="M30" s="265">
        <v>0</v>
      </c>
      <c r="N30" s="265">
        <v>547247</v>
      </c>
    </row>
    <row r="31" spans="1:14" ht="15.75" customHeight="1">
      <c r="A31" s="75" t="s">
        <v>228</v>
      </c>
      <c r="B31" s="265">
        <v>0</v>
      </c>
      <c r="C31" s="265">
        <v>0</v>
      </c>
      <c r="D31" s="265">
        <v>0</v>
      </c>
      <c r="E31" s="265">
        <v>0</v>
      </c>
      <c r="F31" s="265">
        <v>0</v>
      </c>
      <c r="G31" s="265">
        <v>0</v>
      </c>
      <c r="H31" s="265">
        <v>0</v>
      </c>
      <c r="I31" s="265">
        <v>0</v>
      </c>
      <c r="J31" s="265">
        <v>0</v>
      </c>
      <c r="K31" s="265">
        <v>0</v>
      </c>
      <c r="L31" s="265">
        <v>23918</v>
      </c>
      <c r="M31" s="265">
        <v>0</v>
      </c>
      <c r="N31" s="265">
        <v>411340</v>
      </c>
    </row>
    <row r="32" spans="1:14" ht="15.75" customHeight="1">
      <c r="A32" s="75" t="s">
        <v>236</v>
      </c>
      <c r="B32" s="286">
        <f aca="true" t="shared" si="0" ref="B32:N32">B34</f>
        <v>0</v>
      </c>
      <c r="C32" s="286">
        <f t="shared" si="0"/>
        <v>0</v>
      </c>
      <c r="D32" s="286">
        <f t="shared" si="0"/>
        <v>0</v>
      </c>
      <c r="E32" s="286">
        <f t="shared" si="0"/>
        <v>0</v>
      </c>
      <c r="F32" s="286">
        <f t="shared" si="0"/>
        <v>0</v>
      </c>
      <c r="G32" s="286">
        <f t="shared" si="0"/>
        <v>0</v>
      </c>
      <c r="H32" s="286">
        <f t="shared" si="0"/>
        <v>0</v>
      </c>
      <c r="I32" s="286">
        <f t="shared" si="0"/>
        <v>0</v>
      </c>
      <c r="J32" s="286">
        <f t="shared" si="0"/>
        <v>0</v>
      </c>
      <c r="K32" s="286">
        <f t="shared" si="0"/>
        <v>0</v>
      </c>
      <c r="L32" s="286">
        <f t="shared" si="0"/>
        <v>27500</v>
      </c>
      <c r="M32" s="286">
        <f t="shared" si="0"/>
        <v>0</v>
      </c>
      <c r="N32" s="286">
        <f t="shared" si="0"/>
        <v>590485</v>
      </c>
    </row>
    <row r="33" spans="1:14" ht="9" customHeight="1">
      <c r="A33" s="21"/>
      <c r="B33" s="295"/>
      <c r="C33" s="295"/>
      <c r="D33" s="301"/>
      <c r="E33" s="301"/>
      <c r="F33" s="301"/>
      <c r="G33" s="301"/>
      <c r="H33" s="301"/>
      <c r="I33" s="301"/>
      <c r="J33" s="306"/>
      <c r="K33" s="261"/>
      <c r="L33" s="261"/>
      <c r="M33" s="261"/>
      <c r="N33" s="261"/>
    </row>
    <row r="34" spans="1:14" ht="15" customHeight="1">
      <c r="A34" s="37" t="s">
        <v>60</v>
      </c>
      <c r="B34" s="301">
        <f>SUM(B36:B37)</f>
        <v>0</v>
      </c>
      <c r="C34" s="301">
        <f aca="true" t="shared" si="1" ref="C34:N34">SUM(C36:C37)</f>
        <v>0</v>
      </c>
      <c r="D34" s="301">
        <f t="shared" si="1"/>
        <v>0</v>
      </c>
      <c r="E34" s="301">
        <f t="shared" si="1"/>
        <v>0</v>
      </c>
      <c r="F34" s="301">
        <f t="shared" si="1"/>
        <v>0</v>
      </c>
      <c r="G34" s="301">
        <f t="shared" si="1"/>
        <v>0</v>
      </c>
      <c r="H34" s="301">
        <f t="shared" si="1"/>
        <v>0</v>
      </c>
      <c r="I34" s="301">
        <f t="shared" si="1"/>
        <v>0</v>
      </c>
      <c r="J34" s="301">
        <f t="shared" si="1"/>
        <v>0</v>
      </c>
      <c r="K34" s="301">
        <f t="shared" si="1"/>
        <v>0</v>
      </c>
      <c r="L34" s="301">
        <f t="shared" si="1"/>
        <v>27500</v>
      </c>
      <c r="M34" s="301">
        <f t="shared" si="1"/>
        <v>0</v>
      </c>
      <c r="N34" s="301">
        <f t="shared" si="1"/>
        <v>590485</v>
      </c>
    </row>
    <row r="35" spans="1:14" ht="9" customHeight="1">
      <c r="A35" s="21"/>
      <c r="B35" s="295"/>
      <c r="C35" s="295"/>
      <c r="D35" s="300"/>
      <c r="E35" s="300"/>
      <c r="F35" s="300"/>
      <c r="G35" s="300"/>
      <c r="H35" s="300"/>
      <c r="I35" s="301"/>
      <c r="J35" s="301"/>
      <c r="K35" s="301"/>
      <c r="L35" s="301"/>
      <c r="M35" s="301"/>
      <c r="N35" s="301"/>
    </row>
    <row r="36" spans="1:14" ht="15" customHeight="1">
      <c r="A36" s="25" t="s">
        <v>28</v>
      </c>
      <c r="B36" s="301">
        <v>0</v>
      </c>
      <c r="C36" s="301">
        <v>0</v>
      </c>
      <c r="D36" s="300">
        <v>0</v>
      </c>
      <c r="E36" s="300">
        <v>0</v>
      </c>
      <c r="F36" s="300">
        <v>0</v>
      </c>
      <c r="G36" s="300">
        <v>0</v>
      </c>
      <c r="H36" s="300">
        <v>0</v>
      </c>
      <c r="I36" s="301">
        <v>0</v>
      </c>
      <c r="J36" s="301">
        <v>0</v>
      </c>
      <c r="K36" s="301">
        <v>0</v>
      </c>
      <c r="L36" s="301">
        <v>27500</v>
      </c>
      <c r="M36" s="301">
        <v>0</v>
      </c>
      <c r="N36" s="301">
        <v>0</v>
      </c>
    </row>
    <row r="37" spans="1:14" ht="15" customHeight="1">
      <c r="A37" s="20" t="s">
        <v>29</v>
      </c>
      <c r="B37" s="303">
        <v>0</v>
      </c>
      <c r="C37" s="303">
        <v>0</v>
      </c>
      <c r="D37" s="302">
        <v>0</v>
      </c>
      <c r="E37" s="302">
        <v>0</v>
      </c>
      <c r="F37" s="302">
        <v>0</v>
      </c>
      <c r="G37" s="302">
        <v>0</v>
      </c>
      <c r="H37" s="302">
        <f>0</f>
        <v>0</v>
      </c>
      <c r="I37" s="303">
        <v>0</v>
      </c>
      <c r="J37" s="303">
        <v>0</v>
      </c>
      <c r="K37" s="303">
        <v>0</v>
      </c>
      <c r="L37" s="303">
        <v>0</v>
      </c>
      <c r="M37" s="303">
        <v>0</v>
      </c>
      <c r="N37" s="303">
        <v>590485</v>
      </c>
    </row>
    <row r="38" spans="1:9" ht="15" customHeight="1" hidden="1">
      <c r="A38" s="67" t="s">
        <v>103</v>
      </c>
      <c r="B38" s="33"/>
      <c r="C38" s="33"/>
      <c r="D38" s="11"/>
      <c r="E38" s="11"/>
      <c r="F38" s="11"/>
      <c r="G38" s="11"/>
      <c r="H38" s="11"/>
      <c r="I38" s="11"/>
    </row>
    <row r="39" spans="1:9" ht="15" customHeight="1" hidden="1">
      <c r="A39" s="6" t="s">
        <v>101</v>
      </c>
      <c r="D39" s="11"/>
      <c r="E39" s="11"/>
      <c r="F39" s="11"/>
      <c r="G39" s="11"/>
      <c r="H39" s="11"/>
      <c r="I39" s="11"/>
    </row>
    <row r="40" spans="1:9" ht="15" customHeight="1" hidden="1">
      <c r="A40" s="18" t="s">
        <v>42</v>
      </c>
      <c r="B40" s="18"/>
      <c r="C40" s="18"/>
      <c r="D40" s="8">
        <f aca="true" t="shared" si="2" ref="D40:I40">SUM(D42:D42)</f>
        <v>0</v>
      </c>
      <c r="E40" s="8">
        <f t="shared" si="2"/>
        <v>0</v>
      </c>
      <c r="F40" s="8">
        <f t="shared" si="2"/>
        <v>0</v>
      </c>
      <c r="G40" s="8">
        <f t="shared" si="2"/>
        <v>0</v>
      </c>
      <c r="H40" s="8">
        <f t="shared" si="2"/>
        <v>0</v>
      </c>
      <c r="I40" s="8">
        <f t="shared" si="2"/>
        <v>0</v>
      </c>
    </row>
    <row r="41" spans="1:9" ht="9.75" customHeight="1" hidden="1">
      <c r="A41" s="18"/>
      <c r="B41" s="18"/>
      <c r="C41" s="18"/>
      <c r="D41" s="8"/>
      <c r="E41" s="8"/>
      <c r="F41" s="8"/>
      <c r="G41" s="8"/>
      <c r="H41" s="8"/>
      <c r="I41" s="8"/>
    </row>
    <row r="42" spans="1:9" ht="15" customHeight="1" hidden="1">
      <c r="A42" s="13" t="s">
        <v>29</v>
      </c>
      <c r="B42" s="13"/>
      <c r="C42" s="13"/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</row>
  </sheetData>
  <sheetProtection/>
  <mergeCells count="2">
    <mergeCell ref="A1:N1"/>
    <mergeCell ref="A2:A4"/>
  </mergeCells>
  <printOptions horizontalCentered="1"/>
  <pageMargins left="0.7874015748031497" right="0.7874015748031497" top="0.5905511811023623" bottom="0.5905511811023623" header="0.5905511811023623" footer="0.590551181102362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4" width="8.125" style="3" customWidth="1"/>
    <col min="5" max="6" width="8.375" style="3" customWidth="1"/>
    <col min="7" max="7" width="9.00390625" style="3" customWidth="1"/>
    <col min="8" max="9" width="8.625" style="3" customWidth="1"/>
    <col min="10" max="10" width="9.125" style="3" hidden="1" customWidth="1"/>
    <col min="11" max="11" width="11.625" style="3" hidden="1" customWidth="1"/>
    <col min="12" max="12" width="9.125" style="3" customWidth="1"/>
    <col min="13" max="13" width="8.125" style="3" customWidth="1"/>
    <col min="14" max="14" width="14.875" style="3" customWidth="1"/>
    <col min="15" max="16384" width="9.00390625" style="3" customWidth="1"/>
  </cols>
  <sheetData>
    <row r="1" spans="1:14" s="1" customFormat="1" ht="42" customHeight="1">
      <c r="A1" s="454" t="s">
        <v>204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6.5" customHeight="1">
      <c r="A2" s="451" t="s">
        <v>189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149</v>
      </c>
      <c r="M2" s="81"/>
      <c r="N2" s="81"/>
    </row>
    <row r="3" spans="1:14" ht="16.5" customHeight="1">
      <c r="A3" s="452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152</v>
      </c>
      <c r="M3" s="84" t="s">
        <v>150</v>
      </c>
      <c r="N3" s="84" t="s">
        <v>153</v>
      </c>
    </row>
    <row r="4" spans="1:14" ht="16.5" customHeight="1">
      <c r="A4" s="453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151</v>
      </c>
    </row>
    <row r="5" spans="1:14" ht="14.25" customHeight="1" hidden="1">
      <c r="A5" s="26" t="s">
        <v>45</v>
      </c>
      <c r="B5" s="14"/>
      <c r="C5" s="14"/>
      <c r="D5" s="7">
        <v>0</v>
      </c>
      <c r="E5" s="7">
        <v>0</v>
      </c>
      <c r="F5" s="7">
        <v>5820</v>
      </c>
      <c r="G5" s="7">
        <v>1162</v>
      </c>
      <c r="H5" s="82" t="s">
        <v>99</v>
      </c>
      <c r="I5" s="81"/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4.25" customHeight="1" hidden="1">
      <c r="A6" s="26" t="s">
        <v>46</v>
      </c>
      <c r="B6" s="14"/>
      <c r="C6" s="14"/>
      <c r="D6" s="7">
        <v>0</v>
      </c>
      <c r="E6" s="7">
        <v>0</v>
      </c>
      <c r="F6" s="7">
        <v>6117</v>
      </c>
      <c r="G6" s="7">
        <v>308</v>
      </c>
      <c r="H6" s="84" t="s">
        <v>3</v>
      </c>
      <c r="I6" s="84" t="s">
        <v>4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ht="14.25" customHeight="1" hidden="1">
      <c r="A7" s="26" t="s">
        <v>47</v>
      </c>
      <c r="B7" s="14"/>
      <c r="C7" s="14"/>
      <c r="D7" s="7">
        <v>0</v>
      </c>
      <c r="E7" s="7">
        <v>0</v>
      </c>
      <c r="F7" s="7">
        <v>7551</v>
      </c>
      <c r="G7" s="7">
        <v>1142</v>
      </c>
      <c r="H7" s="85" t="s">
        <v>5</v>
      </c>
      <c r="I7" s="85" t="s">
        <v>5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ht="16.5" hidden="1">
      <c r="A8" s="26" t="s">
        <v>48</v>
      </c>
      <c r="B8" s="14"/>
      <c r="C8" s="14"/>
      <c r="D8" s="7">
        <v>330</v>
      </c>
      <c r="E8" s="7">
        <v>164</v>
      </c>
      <c r="F8" s="7">
        <v>4192</v>
      </c>
      <c r="G8" s="7">
        <v>3027</v>
      </c>
      <c r="H8" s="82" t="s">
        <v>99</v>
      </c>
      <c r="I8" s="81"/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ht="16.5" hidden="1">
      <c r="A9" s="26" t="s">
        <v>43</v>
      </c>
      <c r="B9" s="14"/>
      <c r="C9" s="14"/>
      <c r="D9" s="7">
        <v>0</v>
      </c>
      <c r="E9" s="7">
        <v>800</v>
      </c>
      <c r="F9" s="7">
        <v>6668</v>
      </c>
      <c r="G9" s="7">
        <v>3885</v>
      </c>
      <c r="H9" s="84" t="s">
        <v>3</v>
      </c>
      <c r="I9" s="84" t="s">
        <v>4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ht="16.5" hidden="1">
      <c r="A10" s="36" t="s">
        <v>91</v>
      </c>
      <c r="B10" s="64"/>
      <c r="C10" s="64"/>
      <c r="D10" s="7">
        <v>103</v>
      </c>
      <c r="E10" s="7">
        <v>1443</v>
      </c>
      <c r="F10" s="7">
        <v>2935</v>
      </c>
      <c r="G10" s="7">
        <v>2441</v>
      </c>
      <c r="H10" s="85" t="s">
        <v>5</v>
      </c>
      <c r="I10" s="85" t="s">
        <v>5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ht="16.5" hidden="1">
      <c r="A11" s="36"/>
      <c r="B11" s="66"/>
      <c r="C11" s="66"/>
      <c r="D11" s="7"/>
      <c r="E11" s="7"/>
      <c r="F11" s="7"/>
      <c r="G11" s="7"/>
      <c r="H11" s="84"/>
      <c r="I11" s="84"/>
      <c r="J11" s="138"/>
      <c r="K11" s="84"/>
      <c r="L11" s="88"/>
      <c r="M11" s="88"/>
      <c r="N11" s="88"/>
    </row>
    <row r="12" spans="1:14" ht="16.5" hidden="1">
      <c r="A12" s="36" t="s">
        <v>93</v>
      </c>
      <c r="B12" s="7">
        <v>0</v>
      </c>
      <c r="C12" s="7">
        <v>592</v>
      </c>
      <c r="D12" s="7">
        <v>1480</v>
      </c>
      <c r="E12" s="7">
        <v>0</v>
      </c>
      <c r="F12" s="7">
        <v>1602</v>
      </c>
      <c r="G12" s="7">
        <v>3188</v>
      </c>
      <c r="H12" s="7">
        <v>10776</v>
      </c>
      <c r="I12" s="7">
        <v>4116</v>
      </c>
      <c r="J12" s="94"/>
      <c r="K12" s="19"/>
      <c r="L12" s="88">
        <v>1427</v>
      </c>
      <c r="M12" s="88">
        <v>1427</v>
      </c>
      <c r="N12" s="88">
        <v>2051</v>
      </c>
    </row>
    <row r="13" spans="1:14" s="46" customFormat="1" ht="16.5" hidden="1">
      <c r="A13" s="36" t="s">
        <v>94</v>
      </c>
      <c r="B13" s="47">
        <v>1250</v>
      </c>
      <c r="C13" s="47">
        <v>0</v>
      </c>
      <c r="D13" s="47">
        <v>38</v>
      </c>
      <c r="E13" s="47">
        <v>220</v>
      </c>
      <c r="F13" s="47">
        <v>1056</v>
      </c>
      <c r="G13" s="47">
        <v>592</v>
      </c>
      <c r="H13" s="47">
        <v>1410</v>
      </c>
      <c r="I13" s="47">
        <v>580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46" customFormat="1" ht="16.5" hidden="1">
      <c r="A14" s="36" t="s">
        <v>95</v>
      </c>
      <c r="B14" s="47">
        <v>2035</v>
      </c>
      <c r="C14" s="47">
        <v>1373</v>
      </c>
      <c r="D14" s="47">
        <v>5975</v>
      </c>
      <c r="E14" s="47">
        <v>0</v>
      </c>
      <c r="F14" s="47">
        <v>3571</v>
      </c>
      <c r="G14" s="47">
        <v>3093</v>
      </c>
      <c r="H14" s="47">
        <v>2995</v>
      </c>
      <c r="I14" s="47">
        <v>3241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46" customFormat="1" ht="16.5" hidden="1">
      <c r="A15" s="36" t="s">
        <v>104</v>
      </c>
      <c r="B15" s="47">
        <v>6026</v>
      </c>
      <c r="C15" s="47">
        <v>553</v>
      </c>
      <c r="D15" s="47">
        <v>2200</v>
      </c>
      <c r="E15" s="47">
        <v>498</v>
      </c>
      <c r="F15" s="47">
        <v>6413</v>
      </c>
      <c r="G15" s="47">
        <v>5936</v>
      </c>
      <c r="H15" s="47">
        <v>3471</v>
      </c>
      <c r="I15" s="47">
        <v>8363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46" customFormat="1" ht="14.25" customHeight="1" hidden="1">
      <c r="A16" s="36" t="s">
        <v>107</v>
      </c>
      <c r="B16" s="48">
        <v>4325</v>
      </c>
      <c r="C16" s="48">
        <v>180</v>
      </c>
      <c r="D16" s="48">
        <v>584</v>
      </c>
      <c r="E16" s="48">
        <v>0</v>
      </c>
      <c r="F16" s="48">
        <v>728</v>
      </c>
      <c r="G16" s="48">
        <v>1953</v>
      </c>
      <c r="H16" s="48">
        <v>2971</v>
      </c>
      <c r="I16" s="48">
        <v>4624</v>
      </c>
      <c r="J16" s="149">
        <v>0</v>
      </c>
      <c r="K16" s="120">
        <v>0</v>
      </c>
      <c r="L16" s="88">
        <v>1125</v>
      </c>
      <c r="M16" s="88">
        <v>1125</v>
      </c>
      <c r="N16" s="88">
        <v>5538</v>
      </c>
    </row>
    <row r="17" spans="1:14" s="46" customFormat="1" ht="14.25" customHeight="1" hidden="1">
      <c r="A17" s="36" t="s">
        <v>114</v>
      </c>
      <c r="B17" s="48">
        <v>0</v>
      </c>
      <c r="C17" s="48">
        <v>0</v>
      </c>
      <c r="D17" s="48">
        <v>0</v>
      </c>
      <c r="E17" s="48">
        <v>0</v>
      </c>
      <c r="F17" s="48">
        <v>570</v>
      </c>
      <c r="G17" s="48">
        <v>1737</v>
      </c>
      <c r="H17" s="48">
        <v>1187</v>
      </c>
      <c r="I17" s="48">
        <v>1236</v>
      </c>
      <c r="J17" s="149">
        <v>11850</v>
      </c>
      <c r="K17" s="120">
        <v>4444000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36" t="s">
        <v>128</v>
      </c>
      <c r="B18" s="48">
        <v>2021</v>
      </c>
      <c r="C18" s="48">
        <v>0</v>
      </c>
      <c r="D18" s="48">
        <v>0</v>
      </c>
      <c r="E18" s="48">
        <v>0</v>
      </c>
      <c r="F18" s="48">
        <v>993</v>
      </c>
      <c r="G18" s="48">
        <v>589</v>
      </c>
      <c r="H18" s="48">
        <v>1765</v>
      </c>
      <c r="I18" s="48">
        <v>11406</v>
      </c>
      <c r="J18" s="149">
        <v>0</v>
      </c>
      <c r="K18" s="120">
        <v>0</v>
      </c>
      <c r="L18" s="48"/>
      <c r="M18" s="48"/>
      <c r="N18" s="48"/>
    </row>
    <row r="19" spans="1:14" s="46" customFormat="1" ht="14.25" customHeight="1" hidden="1">
      <c r="A19" s="36" t="s">
        <v>130</v>
      </c>
      <c r="B19" s="48">
        <v>1570</v>
      </c>
      <c r="C19" s="48">
        <v>2363</v>
      </c>
      <c r="D19" s="48">
        <v>0</v>
      </c>
      <c r="E19" s="48">
        <v>0</v>
      </c>
      <c r="F19" s="48">
        <v>0</v>
      </c>
      <c r="G19" s="48">
        <v>2564</v>
      </c>
      <c r="H19" s="48">
        <v>7012</v>
      </c>
      <c r="I19" s="48">
        <v>8719</v>
      </c>
      <c r="J19" s="152">
        <v>17600</v>
      </c>
      <c r="K19" s="48">
        <v>3999211</v>
      </c>
      <c r="L19" s="48"/>
      <c r="M19" s="48"/>
      <c r="N19" s="48"/>
    </row>
    <row r="20" spans="1:14" s="46" customFormat="1" ht="14.25" customHeight="1" hidden="1">
      <c r="A20" s="75" t="s">
        <v>137</v>
      </c>
      <c r="B20" s="48">
        <v>2280</v>
      </c>
      <c r="C20" s="48">
        <v>900</v>
      </c>
      <c r="D20" s="48">
        <v>130</v>
      </c>
      <c r="E20" s="48">
        <v>260</v>
      </c>
      <c r="F20" s="48">
        <v>1335</v>
      </c>
      <c r="G20" s="48">
        <v>4384</v>
      </c>
      <c r="H20" s="48">
        <v>9048</v>
      </c>
      <c r="I20" s="48">
        <v>7551</v>
      </c>
      <c r="J20" s="152">
        <v>17600</v>
      </c>
      <c r="K20" s="48">
        <v>3999211</v>
      </c>
      <c r="L20" s="48"/>
      <c r="M20" s="48"/>
      <c r="N20" s="48"/>
    </row>
    <row r="21" spans="1:14" s="46" customFormat="1" ht="15.75" customHeight="1" hidden="1">
      <c r="A21" s="75" t="s">
        <v>181</v>
      </c>
      <c r="B21" s="265">
        <v>1961</v>
      </c>
      <c r="C21" s="265">
        <v>3570</v>
      </c>
      <c r="D21" s="265">
        <v>0</v>
      </c>
      <c r="E21" s="265">
        <v>0</v>
      </c>
      <c r="F21" s="265">
        <v>2084</v>
      </c>
      <c r="G21" s="265">
        <v>1969</v>
      </c>
      <c r="H21" s="265">
        <v>450</v>
      </c>
      <c r="I21" s="265">
        <v>0</v>
      </c>
      <c r="J21" s="282"/>
      <c r="K21" s="265"/>
      <c r="L21" s="265"/>
      <c r="M21" s="265"/>
      <c r="N21" s="265"/>
    </row>
    <row r="22" spans="1:14" s="46" customFormat="1" ht="15.75" customHeight="1" hidden="1">
      <c r="A22" s="75" t="s">
        <v>182</v>
      </c>
      <c r="B22" s="265">
        <v>210</v>
      </c>
      <c r="C22" s="265">
        <v>1361</v>
      </c>
      <c r="D22" s="265">
        <v>0</v>
      </c>
      <c r="E22" s="265">
        <v>150</v>
      </c>
      <c r="F22" s="265">
        <v>913</v>
      </c>
      <c r="G22" s="265">
        <v>1870</v>
      </c>
      <c r="H22" s="265">
        <v>771</v>
      </c>
      <c r="I22" s="265">
        <v>2936</v>
      </c>
      <c r="J22" s="265">
        <v>0</v>
      </c>
      <c r="K22" s="265">
        <v>0</v>
      </c>
      <c r="L22" s="265">
        <v>35491</v>
      </c>
      <c r="M22" s="265">
        <v>139</v>
      </c>
      <c r="N22" s="265">
        <v>57765</v>
      </c>
    </row>
    <row r="23" spans="1:14" s="46" customFormat="1" ht="15.75" customHeight="1" hidden="1">
      <c r="A23" s="75" t="s">
        <v>183</v>
      </c>
      <c r="B23" s="265">
        <v>471</v>
      </c>
      <c r="C23" s="265">
        <v>1019</v>
      </c>
      <c r="D23" s="265">
        <v>0</v>
      </c>
      <c r="E23" s="265">
        <v>443</v>
      </c>
      <c r="F23" s="265">
        <v>1355</v>
      </c>
      <c r="G23" s="265">
        <v>3653</v>
      </c>
      <c r="H23" s="265">
        <v>3380</v>
      </c>
      <c r="I23" s="265">
        <v>7439</v>
      </c>
      <c r="J23" s="265">
        <v>0</v>
      </c>
      <c r="K23" s="265">
        <v>0</v>
      </c>
      <c r="L23" s="265">
        <v>48286</v>
      </c>
      <c r="M23" s="265">
        <v>65</v>
      </c>
      <c r="N23" s="265">
        <v>77939</v>
      </c>
    </row>
    <row r="24" spans="1:14" s="46" customFormat="1" ht="15.75" customHeight="1" hidden="1">
      <c r="A24" s="75" t="s">
        <v>184</v>
      </c>
      <c r="B24" s="265">
        <v>400</v>
      </c>
      <c r="C24" s="265">
        <v>1358</v>
      </c>
      <c r="D24" s="265">
        <v>0</v>
      </c>
      <c r="E24" s="265">
        <v>0</v>
      </c>
      <c r="F24" s="265">
        <v>944</v>
      </c>
      <c r="G24" s="265">
        <v>100</v>
      </c>
      <c r="H24" s="265">
        <v>850</v>
      </c>
      <c r="I24" s="265">
        <v>1380</v>
      </c>
      <c r="J24" s="265">
        <v>0</v>
      </c>
      <c r="K24" s="265">
        <v>0</v>
      </c>
      <c r="L24" s="265">
        <v>48286</v>
      </c>
      <c r="M24" s="265">
        <v>100</v>
      </c>
      <c r="N24" s="265">
        <v>100046</v>
      </c>
    </row>
    <row r="25" spans="1:14" s="46" customFormat="1" ht="15.75" customHeight="1" hidden="1">
      <c r="A25" s="75" t="s">
        <v>187</v>
      </c>
      <c r="B25" s="265">
        <v>1302</v>
      </c>
      <c r="C25" s="265">
        <v>3394</v>
      </c>
      <c r="D25" s="265">
        <v>0</v>
      </c>
      <c r="E25" s="265">
        <v>336</v>
      </c>
      <c r="F25" s="265">
        <v>1188</v>
      </c>
      <c r="G25" s="265">
        <v>112</v>
      </c>
      <c r="H25" s="265">
        <v>0</v>
      </c>
      <c r="I25" s="265">
        <v>0</v>
      </c>
      <c r="J25" s="265">
        <v>0</v>
      </c>
      <c r="K25" s="265">
        <v>0</v>
      </c>
      <c r="L25" s="265">
        <v>32720</v>
      </c>
      <c r="M25" s="265">
        <v>145</v>
      </c>
      <c r="N25" s="265">
        <v>100046</v>
      </c>
    </row>
    <row r="26" spans="1:14" s="46" customFormat="1" ht="15.75" customHeight="1" hidden="1">
      <c r="A26" s="75" t="s">
        <v>195</v>
      </c>
      <c r="B26" s="265">
        <v>2138</v>
      </c>
      <c r="C26" s="265">
        <v>1649</v>
      </c>
      <c r="D26" s="265">
        <v>0</v>
      </c>
      <c r="E26" s="265">
        <v>0</v>
      </c>
      <c r="F26" s="265">
        <v>689</v>
      </c>
      <c r="G26" s="265">
        <v>169</v>
      </c>
      <c r="H26" s="265">
        <v>0</v>
      </c>
      <c r="I26" s="265">
        <v>0</v>
      </c>
      <c r="J26" s="265">
        <v>0</v>
      </c>
      <c r="K26" s="265">
        <v>0</v>
      </c>
      <c r="L26" s="265">
        <v>28223</v>
      </c>
      <c r="M26" s="265">
        <v>0</v>
      </c>
      <c r="N26" s="265">
        <v>170958</v>
      </c>
    </row>
    <row r="27" spans="1:14" s="46" customFormat="1" ht="15.75" customHeight="1" hidden="1">
      <c r="A27" s="75" t="s">
        <v>196</v>
      </c>
      <c r="B27" s="265">
        <v>1473</v>
      </c>
      <c r="C27" s="265">
        <v>7292</v>
      </c>
      <c r="D27" s="265">
        <v>0</v>
      </c>
      <c r="E27" s="265">
        <v>0</v>
      </c>
      <c r="F27" s="265">
        <v>350</v>
      </c>
      <c r="G27" s="265">
        <v>710</v>
      </c>
      <c r="H27" s="265">
        <v>0</v>
      </c>
      <c r="I27" s="265">
        <v>190</v>
      </c>
      <c r="J27" s="265">
        <v>0</v>
      </c>
      <c r="K27" s="265">
        <v>0</v>
      </c>
      <c r="L27" s="265">
        <v>36395</v>
      </c>
      <c r="M27" s="265">
        <v>80</v>
      </c>
      <c r="N27" s="265">
        <v>156554</v>
      </c>
    </row>
    <row r="28" spans="1:14" s="46" customFormat="1" ht="15.75" customHeight="1">
      <c r="A28" s="75" t="s">
        <v>197</v>
      </c>
      <c r="B28" s="265">
        <v>0</v>
      </c>
      <c r="C28" s="265">
        <v>7267</v>
      </c>
      <c r="D28" s="265">
        <v>0</v>
      </c>
      <c r="E28" s="265">
        <v>0</v>
      </c>
      <c r="F28" s="265">
        <v>2102</v>
      </c>
      <c r="G28" s="265">
        <v>235</v>
      </c>
      <c r="H28" s="265">
        <v>0</v>
      </c>
      <c r="I28" s="265">
        <v>274</v>
      </c>
      <c r="J28" s="265">
        <v>0</v>
      </c>
      <c r="K28" s="265">
        <v>0</v>
      </c>
      <c r="L28" s="265">
        <v>47259</v>
      </c>
      <c r="M28" s="265">
        <v>113</v>
      </c>
      <c r="N28" s="265">
        <v>284915</v>
      </c>
    </row>
    <row r="29" spans="1:14" s="46" customFormat="1" ht="15.75" customHeight="1">
      <c r="A29" s="75" t="s">
        <v>214</v>
      </c>
      <c r="B29" s="265">
        <v>2307</v>
      </c>
      <c r="C29" s="265">
        <v>1768</v>
      </c>
      <c r="D29" s="265">
        <v>0</v>
      </c>
      <c r="E29" s="265">
        <v>0</v>
      </c>
      <c r="F29" s="265">
        <v>652</v>
      </c>
      <c r="G29" s="265">
        <v>215</v>
      </c>
      <c r="H29" s="265">
        <v>80</v>
      </c>
      <c r="I29" s="265">
        <v>50</v>
      </c>
      <c r="J29" s="265">
        <v>0</v>
      </c>
      <c r="K29" s="265">
        <v>0</v>
      </c>
      <c r="L29" s="265">
        <v>30018</v>
      </c>
      <c r="M29" s="265">
        <v>192</v>
      </c>
      <c r="N29" s="265">
        <v>306610</v>
      </c>
    </row>
    <row r="30" spans="1:14" s="46" customFormat="1" ht="15.75" customHeight="1">
      <c r="A30" s="75" t="s">
        <v>220</v>
      </c>
      <c r="B30" s="265">
        <v>3393</v>
      </c>
      <c r="C30" s="265">
        <v>1550</v>
      </c>
      <c r="D30" s="265">
        <v>0</v>
      </c>
      <c r="E30" s="265">
        <v>0</v>
      </c>
      <c r="F30" s="265">
        <v>90</v>
      </c>
      <c r="G30" s="265">
        <v>0</v>
      </c>
      <c r="H30" s="265">
        <v>350</v>
      </c>
      <c r="I30" s="265">
        <v>410</v>
      </c>
      <c r="J30" s="265">
        <v>0</v>
      </c>
      <c r="K30" s="265">
        <v>0</v>
      </c>
      <c r="L30" s="265">
        <v>39362</v>
      </c>
      <c r="M30" s="265">
        <v>0</v>
      </c>
      <c r="N30" s="265">
        <v>594431</v>
      </c>
    </row>
    <row r="31" spans="1:14" s="46" customFormat="1" ht="15.75" customHeight="1">
      <c r="A31" s="75" t="s">
        <v>228</v>
      </c>
      <c r="B31" s="265">
        <v>2262</v>
      </c>
      <c r="C31" s="265">
        <v>2959</v>
      </c>
      <c r="D31" s="265">
        <v>0</v>
      </c>
      <c r="E31" s="265">
        <v>0</v>
      </c>
      <c r="F31" s="265">
        <v>0</v>
      </c>
      <c r="G31" s="265">
        <v>342</v>
      </c>
      <c r="H31" s="265">
        <v>0</v>
      </c>
      <c r="I31" s="265">
        <v>0</v>
      </c>
      <c r="J31" s="265">
        <v>0</v>
      </c>
      <c r="K31" s="265">
        <v>0</v>
      </c>
      <c r="L31" s="265">
        <v>34433</v>
      </c>
      <c r="M31" s="265">
        <v>0</v>
      </c>
      <c r="N31" s="265">
        <v>632047</v>
      </c>
    </row>
    <row r="32" spans="1:14" s="46" customFormat="1" ht="15.75" customHeight="1">
      <c r="A32" s="75" t="s">
        <v>236</v>
      </c>
      <c r="B32" s="265">
        <f aca="true" t="shared" si="0" ref="B32:N32">B34</f>
        <v>0</v>
      </c>
      <c r="C32" s="265">
        <f t="shared" si="0"/>
        <v>735.1</v>
      </c>
      <c r="D32" s="265">
        <f t="shared" si="0"/>
        <v>0</v>
      </c>
      <c r="E32" s="265">
        <f t="shared" si="0"/>
        <v>0</v>
      </c>
      <c r="F32" s="265">
        <f t="shared" si="0"/>
        <v>233</v>
      </c>
      <c r="G32" s="265">
        <f t="shared" si="0"/>
        <v>0</v>
      </c>
      <c r="H32" s="265">
        <f t="shared" si="0"/>
        <v>0</v>
      </c>
      <c r="I32" s="265">
        <f t="shared" si="0"/>
        <v>15</v>
      </c>
      <c r="J32" s="265">
        <f t="shared" si="0"/>
        <v>0</v>
      </c>
      <c r="K32" s="265">
        <f t="shared" si="0"/>
        <v>0</v>
      </c>
      <c r="L32" s="265">
        <f t="shared" si="0"/>
        <v>36290</v>
      </c>
      <c r="M32" s="265">
        <f t="shared" si="0"/>
        <v>0</v>
      </c>
      <c r="N32" s="265">
        <f t="shared" si="0"/>
        <v>0</v>
      </c>
    </row>
    <row r="33" spans="1:14" ht="6" customHeight="1">
      <c r="A33" s="59"/>
      <c r="B33" s="318"/>
      <c r="C33" s="318"/>
      <c r="D33" s="296"/>
      <c r="E33" s="296"/>
      <c r="F33" s="296"/>
      <c r="G33" s="296"/>
      <c r="H33" s="296"/>
      <c r="I33" s="296"/>
      <c r="J33" s="306"/>
      <c r="K33" s="261"/>
      <c r="L33" s="261"/>
      <c r="M33" s="261"/>
      <c r="N33" s="261"/>
    </row>
    <row r="34" spans="1:14" s="46" customFormat="1" ht="14.25" customHeight="1">
      <c r="A34" s="61" t="s">
        <v>60</v>
      </c>
      <c r="B34" s="290">
        <f aca="true" t="shared" si="1" ref="B34:N34">SUM(B36:B37)</f>
        <v>0</v>
      </c>
      <c r="C34" s="290">
        <f t="shared" si="1"/>
        <v>735.1</v>
      </c>
      <c r="D34" s="290">
        <f t="shared" si="1"/>
        <v>0</v>
      </c>
      <c r="E34" s="290">
        <f t="shared" si="1"/>
        <v>0</v>
      </c>
      <c r="F34" s="290">
        <f t="shared" si="1"/>
        <v>233</v>
      </c>
      <c r="G34" s="290">
        <f t="shared" si="1"/>
        <v>0</v>
      </c>
      <c r="H34" s="290">
        <f t="shared" si="1"/>
        <v>0</v>
      </c>
      <c r="I34" s="290">
        <f t="shared" si="1"/>
        <v>15</v>
      </c>
      <c r="J34" s="290">
        <f t="shared" si="1"/>
        <v>0</v>
      </c>
      <c r="K34" s="290">
        <f t="shared" si="1"/>
        <v>0</v>
      </c>
      <c r="L34" s="290">
        <f t="shared" si="1"/>
        <v>36290</v>
      </c>
      <c r="M34" s="290">
        <f t="shared" si="1"/>
        <v>0</v>
      </c>
      <c r="N34" s="290">
        <f t="shared" si="1"/>
        <v>0</v>
      </c>
    </row>
    <row r="35" spans="1:14" ht="6" customHeight="1">
      <c r="A35" s="21"/>
      <c r="B35" s="295"/>
      <c r="C35" s="295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</row>
    <row r="36" spans="1:14" s="46" customFormat="1" ht="14.25" customHeight="1">
      <c r="A36" s="36" t="s">
        <v>28</v>
      </c>
      <c r="B36" s="290">
        <v>0</v>
      </c>
      <c r="C36" s="290">
        <v>0</v>
      </c>
      <c r="D36" s="290">
        <v>0</v>
      </c>
      <c r="E36" s="290">
        <v>0</v>
      </c>
      <c r="F36" s="289">
        <v>233</v>
      </c>
      <c r="G36" s="289">
        <v>0</v>
      </c>
      <c r="H36" s="289">
        <v>0</v>
      </c>
      <c r="I36" s="290">
        <v>15</v>
      </c>
      <c r="J36" s="290">
        <f>0</f>
        <v>0</v>
      </c>
      <c r="K36" s="290">
        <f>0</f>
        <v>0</v>
      </c>
      <c r="L36" s="290">
        <v>36290</v>
      </c>
      <c r="M36" s="290">
        <v>0</v>
      </c>
      <c r="N36" s="290">
        <f>0</f>
        <v>0</v>
      </c>
    </row>
    <row r="37" spans="1:14" s="46" customFormat="1" ht="14.25" customHeight="1">
      <c r="A37" s="44" t="s">
        <v>29</v>
      </c>
      <c r="B37" s="283">
        <v>0</v>
      </c>
      <c r="C37" s="283">
        <v>735.1</v>
      </c>
      <c r="D37" s="283">
        <v>0</v>
      </c>
      <c r="E37" s="309">
        <v>0</v>
      </c>
      <c r="F37" s="309">
        <v>0</v>
      </c>
      <c r="G37" s="309">
        <v>0</v>
      </c>
      <c r="H37" s="309">
        <v>0</v>
      </c>
      <c r="I37" s="283">
        <v>0</v>
      </c>
      <c r="J37" s="283">
        <f>0</f>
        <v>0</v>
      </c>
      <c r="K37" s="283">
        <f>0</f>
        <v>0</v>
      </c>
      <c r="L37" s="283">
        <f>0</f>
        <v>0</v>
      </c>
      <c r="M37" s="283">
        <f>0</f>
        <v>0</v>
      </c>
      <c r="N37" s="283">
        <v>0</v>
      </c>
    </row>
    <row r="38" spans="1:9" s="6" customFormat="1" ht="12" customHeight="1" hidden="1">
      <c r="A38" s="25"/>
      <c r="B38" s="25"/>
      <c r="C38" s="25"/>
      <c r="D38" s="15"/>
      <c r="E38" s="15"/>
      <c r="F38" s="15"/>
      <c r="G38" s="15"/>
      <c r="H38" s="15"/>
      <c r="I38" s="11"/>
    </row>
    <row r="39" spans="1:9" ht="16.5" customHeight="1" hidden="1">
      <c r="A39" s="27" t="s">
        <v>42</v>
      </c>
      <c r="B39" s="27"/>
      <c r="C39" s="27"/>
      <c r="D39" s="8">
        <f aca="true" t="shared" si="2" ref="D39:I39">SUM(D41:D41)</f>
        <v>0</v>
      </c>
      <c r="E39" s="8">
        <f t="shared" si="2"/>
        <v>0</v>
      </c>
      <c r="F39" s="8">
        <f t="shared" si="2"/>
        <v>0</v>
      </c>
      <c r="G39" s="8">
        <f t="shared" si="2"/>
        <v>0</v>
      </c>
      <c r="H39" s="8">
        <f t="shared" si="2"/>
        <v>0</v>
      </c>
      <c r="I39" s="8">
        <f t="shared" si="2"/>
        <v>0</v>
      </c>
    </row>
    <row r="40" spans="1:9" ht="12" customHeight="1" hidden="1">
      <c r="A40" s="18"/>
      <c r="B40" s="18"/>
      <c r="C40" s="18"/>
      <c r="D40" s="8"/>
      <c r="E40" s="8"/>
      <c r="F40" s="8"/>
      <c r="G40" s="8"/>
      <c r="H40" s="8"/>
      <c r="I40" s="8"/>
    </row>
    <row r="41" spans="1:9" ht="16.5" customHeight="1" hidden="1">
      <c r="A41" s="9" t="s">
        <v>29</v>
      </c>
      <c r="B41" s="9"/>
      <c r="C41" s="9"/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</row>
    <row r="42" ht="16.5" hidden="1">
      <c r="A42" s="6" t="s">
        <v>103</v>
      </c>
    </row>
    <row r="43" ht="16.5">
      <c r="A43" s="235"/>
    </row>
  </sheetData>
  <sheetProtection/>
  <mergeCells count="2">
    <mergeCell ref="A1:N1"/>
    <mergeCell ref="A2:A4"/>
  </mergeCells>
  <printOptions horizontalCentered="1"/>
  <pageMargins left="0.9448818897637796" right="0.7874015748031497" top="4.330708661417323" bottom="0.7874015748031497" header="0.5905511811023623" footer="0.590551181102362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42"/>
  <sheetViews>
    <sheetView tabSelected="1" zoomScalePageLayoutView="0" workbookViewId="0" topLeftCell="A1">
      <selection activeCell="A47" sqref="A47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9.125" style="3" hidden="1" customWidth="1"/>
    <col min="11" max="11" width="11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42" customHeight="1">
      <c r="A1" s="454" t="s">
        <v>205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6.5" customHeight="1">
      <c r="A2" s="451" t="s">
        <v>189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149</v>
      </c>
      <c r="M2" s="81"/>
      <c r="N2" s="81"/>
    </row>
    <row r="3" spans="1:14" ht="16.5" customHeight="1">
      <c r="A3" s="452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152</v>
      </c>
      <c r="M3" s="84" t="s">
        <v>150</v>
      </c>
      <c r="N3" s="84" t="s">
        <v>153</v>
      </c>
    </row>
    <row r="4" spans="1:14" ht="16.5" customHeight="1">
      <c r="A4" s="453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151</v>
      </c>
    </row>
    <row r="5" spans="1:14" ht="17.25" customHeight="1" hidden="1">
      <c r="A5" s="26" t="s">
        <v>45</v>
      </c>
      <c r="B5" s="14"/>
      <c r="C5" s="14"/>
      <c r="D5" s="7">
        <v>0</v>
      </c>
      <c r="E5" s="7">
        <v>0</v>
      </c>
      <c r="F5" s="7">
        <v>12492</v>
      </c>
      <c r="G5" s="7">
        <v>1233</v>
      </c>
      <c r="H5" s="82" t="s">
        <v>99</v>
      </c>
      <c r="I5" s="81"/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7.25" customHeight="1" hidden="1">
      <c r="A6" s="26" t="s">
        <v>46</v>
      </c>
      <c r="B6" s="14"/>
      <c r="C6" s="14"/>
      <c r="D6" s="7">
        <v>0</v>
      </c>
      <c r="E6" s="7">
        <v>0</v>
      </c>
      <c r="F6" s="7">
        <v>11413</v>
      </c>
      <c r="G6" s="7">
        <v>2234</v>
      </c>
      <c r="H6" s="84" t="s">
        <v>3</v>
      </c>
      <c r="I6" s="84" t="s">
        <v>4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ht="17.25" customHeight="1" hidden="1">
      <c r="A7" s="26" t="s">
        <v>47</v>
      </c>
      <c r="B7" s="14"/>
      <c r="C7" s="14"/>
      <c r="D7" s="7">
        <v>0</v>
      </c>
      <c r="E7" s="7">
        <v>0</v>
      </c>
      <c r="F7" s="7">
        <v>7032</v>
      </c>
      <c r="G7" s="7">
        <v>512</v>
      </c>
      <c r="H7" s="85" t="s">
        <v>5</v>
      </c>
      <c r="I7" s="85" t="s">
        <v>5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ht="17.25" customHeight="1" hidden="1">
      <c r="A8" s="26" t="s">
        <v>48</v>
      </c>
      <c r="B8" s="14"/>
      <c r="C8" s="14"/>
      <c r="D8" s="7">
        <v>0</v>
      </c>
      <c r="E8" s="7">
        <v>36</v>
      </c>
      <c r="F8" s="7">
        <v>4644</v>
      </c>
      <c r="G8" s="7">
        <v>1602</v>
      </c>
      <c r="H8" s="82" t="s">
        <v>99</v>
      </c>
      <c r="I8" s="81"/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ht="17.25" customHeight="1" hidden="1">
      <c r="A9" s="26" t="s">
        <v>43</v>
      </c>
      <c r="B9" s="14"/>
      <c r="C9" s="14"/>
      <c r="D9" s="7">
        <v>0</v>
      </c>
      <c r="E9" s="7">
        <v>583</v>
      </c>
      <c r="F9" s="7">
        <v>4871</v>
      </c>
      <c r="G9" s="7">
        <v>1415</v>
      </c>
      <c r="H9" s="84" t="s">
        <v>3</v>
      </c>
      <c r="I9" s="84" t="s">
        <v>4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ht="16.5" hidden="1">
      <c r="A10" s="36" t="s">
        <v>91</v>
      </c>
      <c r="B10" s="64"/>
      <c r="C10" s="64"/>
      <c r="D10" s="47">
        <v>290</v>
      </c>
      <c r="E10" s="47">
        <v>200</v>
      </c>
      <c r="F10" s="47">
        <v>5917</v>
      </c>
      <c r="G10" s="47">
        <v>0</v>
      </c>
      <c r="H10" s="85" t="s">
        <v>5</v>
      </c>
      <c r="I10" s="85" t="s">
        <v>5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ht="16.5" hidden="1">
      <c r="A11" s="36"/>
      <c r="B11" s="66"/>
      <c r="C11" s="66"/>
      <c r="D11" s="47"/>
      <c r="E11" s="47"/>
      <c r="F11" s="47"/>
      <c r="G11" s="47"/>
      <c r="H11" s="84"/>
      <c r="I11" s="84"/>
      <c r="J11" s="138"/>
      <c r="K11" s="84"/>
      <c r="L11" s="88"/>
      <c r="M11" s="88"/>
      <c r="N11" s="88"/>
    </row>
    <row r="12" spans="1:14" ht="16.5" hidden="1">
      <c r="A12" s="36" t="s">
        <v>93</v>
      </c>
      <c r="B12" s="47">
        <v>494</v>
      </c>
      <c r="C12" s="47">
        <v>0</v>
      </c>
      <c r="D12" s="47">
        <v>0</v>
      </c>
      <c r="E12" s="47">
        <v>0</v>
      </c>
      <c r="F12" s="47">
        <v>8003</v>
      </c>
      <c r="G12" s="47">
        <v>200</v>
      </c>
      <c r="H12" s="47">
        <v>4017</v>
      </c>
      <c r="I12" s="47">
        <v>4116</v>
      </c>
      <c r="J12" s="94"/>
      <c r="K12" s="19"/>
      <c r="L12" s="88">
        <v>1427</v>
      </c>
      <c r="M12" s="88">
        <v>1427</v>
      </c>
      <c r="N12" s="88">
        <v>2051</v>
      </c>
    </row>
    <row r="13" spans="1:14" ht="16.5" hidden="1">
      <c r="A13" s="36" t="s">
        <v>94</v>
      </c>
      <c r="B13" s="47">
        <v>2156</v>
      </c>
      <c r="C13" s="47">
        <v>0</v>
      </c>
      <c r="D13" s="47">
        <v>445</v>
      </c>
      <c r="E13" s="47">
        <v>372</v>
      </c>
      <c r="F13" s="47">
        <v>9105</v>
      </c>
      <c r="G13" s="47">
        <v>1700</v>
      </c>
      <c r="H13" s="47">
        <v>36</v>
      </c>
      <c r="I13" s="47">
        <v>460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ht="16.5" hidden="1">
      <c r="A14" s="36" t="s">
        <v>95</v>
      </c>
      <c r="B14" s="47">
        <v>2521</v>
      </c>
      <c r="C14" s="47">
        <v>300</v>
      </c>
      <c r="D14" s="47">
        <v>1933</v>
      </c>
      <c r="E14" s="47">
        <v>161</v>
      </c>
      <c r="F14" s="47">
        <v>1631</v>
      </c>
      <c r="G14" s="47">
        <v>780</v>
      </c>
      <c r="H14" s="47">
        <v>746</v>
      </c>
      <c r="I14" s="47">
        <v>1686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ht="16.5" hidden="1">
      <c r="A15" s="36" t="s">
        <v>104</v>
      </c>
      <c r="B15" s="47">
        <v>2579</v>
      </c>
      <c r="C15" s="47">
        <v>307</v>
      </c>
      <c r="D15" s="47">
        <v>2130</v>
      </c>
      <c r="E15" s="47">
        <v>460</v>
      </c>
      <c r="F15" s="47">
        <v>4771</v>
      </c>
      <c r="G15" s="78">
        <v>150</v>
      </c>
      <c r="H15" s="72">
        <v>1397</v>
      </c>
      <c r="I15" s="47">
        <v>5295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ht="13.5" customHeight="1" hidden="1">
      <c r="A16" s="36" t="s">
        <v>107</v>
      </c>
      <c r="B16" s="48">
        <v>0</v>
      </c>
      <c r="C16" s="48">
        <v>0</v>
      </c>
      <c r="D16" s="48">
        <v>400</v>
      </c>
      <c r="E16" s="48">
        <v>306</v>
      </c>
      <c r="F16" s="48">
        <v>1618</v>
      </c>
      <c r="G16" s="47">
        <v>912</v>
      </c>
      <c r="H16" s="47">
        <v>1236</v>
      </c>
      <c r="I16" s="48">
        <v>2234</v>
      </c>
      <c r="J16" s="151">
        <v>3300</v>
      </c>
      <c r="K16" s="88">
        <v>0</v>
      </c>
      <c r="L16" s="88">
        <v>1125</v>
      </c>
      <c r="M16" s="88">
        <v>1125</v>
      </c>
      <c r="N16" s="88">
        <v>5538</v>
      </c>
    </row>
    <row r="17" spans="1:14" ht="13.5" customHeight="1" hidden="1">
      <c r="A17" s="36" t="s">
        <v>114</v>
      </c>
      <c r="B17" s="48">
        <v>2347</v>
      </c>
      <c r="C17" s="48">
        <v>0</v>
      </c>
      <c r="D17" s="48">
        <v>1363</v>
      </c>
      <c r="E17" s="48">
        <v>215</v>
      </c>
      <c r="F17" s="48">
        <v>2557</v>
      </c>
      <c r="G17" s="47">
        <v>105</v>
      </c>
      <c r="H17" s="47">
        <v>60</v>
      </c>
      <c r="I17" s="48">
        <v>675</v>
      </c>
      <c r="J17" s="151">
        <v>0</v>
      </c>
      <c r="K17" s="88">
        <v>0</v>
      </c>
      <c r="L17" s="88">
        <v>0</v>
      </c>
      <c r="M17" s="88">
        <v>0</v>
      </c>
      <c r="N17" s="88">
        <v>5619</v>
      </c>
    </row>
    <row r="18" spans="1:14" ht="15" customHeight="1" hidden="1">
      <c r="A18" s="36" t="s">
        <v>128</v>
      </c>
      <c r="B18" s="48">
        <v>4811</v>
      </c>
      <c r="C18" s="48">
        <v>248</v>
      </c>
      <c r="D18" s="48">
        <v>174</v>
      </c>
      <c r="E18" s="48">
        <v>0</v>
      </c>
      <c r="F18" s="48">
        <v>806</v>
      </c>
      <c r="G18" s="47">
        <v>514</v>
      </c>
      <c r="H18" s="47">
        <v>1287</v>
      </c>
      <c r="I18" s="48">
        <v>3693</v>
      </c>
      <c r="J18" s="151">
        <v>0</v>
      </c>
      <c r="K18" s="88">
        <v>0</v>
      </c>
      <c r="L18" s="48"/>
      <c r="M18" s="48"/>
      <c r="N18" s="48"/>
    </row>
    <row r="19" spans="1:14" s="46" customFormat="1" ht="15" customHeight="1" hidden="1">
      <c r="A19" s="36" t="s">
        <v>130</v>
      </c>
      <c r="B19" s="49">
        <v>3631</v>
      </c>
      <c r="C19" s="49">
        <v>195</v>
      </c>
      <c r="D19" s="49">
        <v>0</v>
      </c>
      <c r="E19" s="49">
        <v>0</v>
      </c>
      <c r="F19" s="49">
        <v>3326</v>
      </c>
      <c r="G19" s="49">
        <v>608</v>
      </c>
      <c r="H19" s="49">
        <v>301</v>
      </c>
      <c r="I19" s="38">
        <v>7713</v>
      </c>
      <c r="J19" s="153">
        <v>46000</v>
      </c>
      <c r="K19" s="38">
        <v>0</v>
      </c>
      <c r="L19" s="48"/>
      <c r="M19" s="48"/>
      <c r="N19" s="48"/>
    </row>
    <row r="20" spans="1:14" s="46" customFormat="1" ht="9" customHeight="1" hidden="1">
      <c r="A20" s="75" t="s">
        <v>137</v>
      </c>
      <c r="B20" s="49">
        <v>1563</v>
      </c>
      <c r="C20" s="49">
        <v>0</v>
      </c>
      <c r="D20" s="49">
        <v>0</v>
      </c>
      <c r="E20" s="49">
        <v>0</v>
      </c>
      <c r="F20" s="49">
        <v>5060</v>
      </c>
      <c r="G20" s="49">
        <v>908</v>
      </c>
      <c r="H20" s="49">
        <v>3804</v>
      </c>
      <c r="I20" s="38">
        <v>4639</v>
      </c>
      <c r="J20" s="153">
        <v>0</v>
      </c>
      <c r="K20" s="38">
        <v>0</v>
      </c>
      <c r="L20" s="48"/>
      <c r="M20" s="48"/>
      <c r="N20" s="48"/>
    </row>
    <row r="21" spans="1:14" s="46" customFormat="1" ht="15.75" customHeight="1" hidden="1">
      <c r="A21" s="75" t="s">
        <v>181</v>
      </c>
      <c r="B21" s="289">
        <v>2086</v>
      </c>
      <c r="C21" s="289">
        <v>2902</v>
      </c>
      <c r="D21" s="289">
        <v>0</v>
      </c>
      <c r="E21" s="289">
        <v>0</v>
      </c>
      <c r="F21" s="289">
        <v>8236</v>
      </c>
      <c r="G21" s="289">
        <v>952</v>
      </c>
      <c r="H21" s="289">
        <v>5289</v>
      </c>
      <c r="I21" s="290">
        <v>1532</v>
      </c>
      <c r="J21" s="311"/>
      <c r="K21" s="290"/>
      <c r="L21" s="265"/>
      <c r="M21" s="265"/>
      <c r="N21" s="265"/>
    </row>
    <row r="22" spans="1:14" s="46" customFormat="1" ht="15.75" customHeight="1" hidden="1">
      <c r="A22" s="75" t="s">
        <v>182</v>
      </c>
      <c r="B22" s="289">
        <v>9090</v>
      </c>
      <c r="C22" s="289">
        <v>502</v>
      </c>
      <c r="D22" s="289">
        <v>0</v>
      </c>
      <c r="E22" s="289">
        <v>0</v>
      </c>
      <c r="F22" s="289">
        <v>2402</v>
      </c>
      <c r="G22" s="289">
        <v>1548</v>
      </c>
      <c r="H22" s="289">
        <v>1752</v>
      </c>
      <c r="I22" s="290">
        <v>3163</v>
      </c>
      <c r="J22" s="290">
        <v>1532</v>
      </c>
      <c r="K22" s="290">
        <v>1532</v>
      </c>
      <c r="L22" s="290">
        <v>0</v>
      </c>
      <c r="M22" s="290">
        <v>0</v>
      </c>
      <c r="N22" s="290">
        <v>135274</v>
      </c>
    </row>
    <row r="23" spans="1:14" s="46" customFormat="1" ht="15.75" customHeight="1" hidden="1">
      <c r="A23" s="75" t="s">
        <v>183</v>
      </c>
      <c r="B23" s="289">
        <v>3567</v>
      </c>
      <c r="C23" s="289">
        <v>1468</v>
      </c>
      <c r="D23" s="289">
        <v>0</v>
      </c>
      <c r="E23" s="289">
        <v>0</v>
      </c>
      <c r="F23" s="289">
        <v>3790</v>
      </c>
      <c r="G23" s="289">
        <v>2517</v>
      </c>
      <c r="H23" s="289">
        <v>3013</v>
      </c>
      <c r="I23" s="290">
        <v>6256</v>
      </c>
      <c r="J23" s="290">
        <v>1532</v>
      </c>
      <c r="K23" s="290">
        <v>1532</v>
      </c>
      <c r="L23" s="290">
        <v>0</v>
      </c>
      <c r="M23" s="290">
        <v>0</v>
      </c>
      <c r="N23" s="290">
        <v>106717</v>
      </c>
    </row>
    <row r="24" spans="1:14" s="46" customFormat="1" ht="15.75" customHeight="1" hidden="1">
      <c r="A24" s="75" t="s">
        <v>184</v>
      </c>
      <c r="B24" s="289">
        <v>1000</v>
      </c>
      <c r="C24" s="289">
        <v>1988</v>
      </c>
      <c r="D24" s="289">
        <v>0</v>
      </c>
      <c r="E24" s="289">
        <v>0</v>
      </c>
      <c r="F24" s="289">
        <v>3366</v>
      </c>
      <c r="G24" s="289">
        <v>0</v>
      </c>
      <c r="H24" s="289">
        <v>1250</v>
      </c>
      <c r="I24" s="290">
        <v>3098</v>
      </c>
      <c r="J24" s="290">
        <v>1532</v>
      </c>
      <c r="K24" s="290">
        <v>1532</v>
      </c>
      <c r="L24" s="290">
        <v>0</v>
      </c>
      <c r="M24" s="290">
        <v>0</v>
      </c>
      <c r="N24" s="290">
        <v>202664</v>
      </c>
    </row>
    <row r="25" spans="1:14" s="46" customFormat="1" ht="15.75" customHeight="1" hidden="1">
      <c r="A25" s="75" t="s">
        <v>187</v>
      </c>
      <c r="B25" s="289">
        <v>5451</v>
      </c>
      <c r="C25" s="289">
        <v>1639</v>
      </c>
      <c r="D25" s="289">
        <v>100</v>
      </c>
      <c r="E25" s="289">
        <v>102</v>
      </c>
      <c r="F25" s="289">
        <v>3306</v>
      </c>
      <c r="G25" s="289">
        <v>1195</v>
      </c>
      <c r="H25" s="289">
        <v>150</v>
      </c>
      <c r="I25" s="290">
        <v>422</v>
      </c>
      <c r="J25" s="290">
        <v>1532</v>
      </c>
      <c r="K25" s="290">
        <v>1532</v>
      </c>
      <c r="L25" s="290">
        <v>0</v>
      </c>
      <c r="M25" s="290">
        <v>0</v>
      </c>
      <c r="N25" s="290">
        <v>226392</v>
      </c>
    </row>
    <row r="26" spans="1:14" s="46" customFormat="1" ht="15.75" customHeight="1" hidden="1">
      <c r="A26" s="75" t="s">
        <v>195</v>
      </c>
      <c r="B26" s="289">
        <v>6259</v>
      </c>
      <c r="C26" s="289">
        <v>179</v>
      </c>
      <c r="D26" s="289">
        <v>0</v>
      </c>
      <c r="E26" s="289">
        <v>0</v>
      </c>
      <c r="F26" s="289">
        <v>1387</v>
      </c>
      <c r="G26" s="289">
        <v>399</v>
      </c>
      <c r="H26" s="289">
        <v>0</v>
      </c>
      <c r="I26" s="290">
        <v>515</v>
      </c>
      <c r="J26" s="290">
        <v>1532</v>
      </c>
      <c r="K26" s="290">
        <v>1532</v>
      </c>
      <c r="L26" s="290">
        <v>0</v>
      </c>
      <c r="M26" s="290">
        <v>0</v>
      </c>
      <c r="N26" s="290">
        <v>298427</v>
      </c>
    </row>
    <row r="27" spans="1:14" s="46" customFormat="1" ht="15.75" customHeight="1" hidden="1">
      <c r="A27" s="75" t="s">
        <v>196</v>
      </c>
      <c r="B27" s="265">
        <v>1655</v>
      </c>
      <c r="C27" s="265">
        <v>0</v>
      </c>
      <c r="D27" s="265">
        <v>380</v>
      </c>
      <c r="E27" s="265">
        <v>82</v>
      </c>
      <c r="F27" s="265">
        <v>2602</v>
      </c>
      <c r="G27" s="265">
        <v>3936</v>
      </c>
      <c r="H27" s="265">
        <v>0</v>
      </c>
      <c r="I27" s="265">
        <v>4186</v>
      </c>
      <c r="J27" s="265">
        <v>0</v>
      </c>
      <c r="K27" s="265">
        <v>0</v>
      </c>
      <c r="L27" s="265">
        <v>0</v>
      </c>
      <c r="M27" s="265">
        <v>0</v>
      </c>
      <c r="N27" s="265">
        <v>300032</v>
      </c>
    </row>
    <row r="28" spans="1:14" s="46" customFormat="1" ht="15.75" customHeight="1">
      <c r="A28" s="75" t="s">
        <v>197</v>
      </c>
      <c r="B28" s="265">
        <v>5615</v>
      </c>
      <c r="C28" s="265">
        <v>405</v>
      </c>
      <c r="D28" s="265">
        <v>65</v>
      </c>
      <c r="E28" s="265">
        <v>0</v>
      </c>
      <c r="F28" s="265">
        <v>5953</v>
      </c>
      <c r="G28" s="265">
        <v>861</v>
      </c>
      <c r="H28" s="265">
        <v>0</v>
      </c>
      <c r="I28" s="265">
        <v>356</v>
      </c>
      <c r="J28" s="265">
        <v>0</v>
      </c>
      <c r="K28" s="265">
        <v>0</v>
      </c>
      <c r="L28" s="265">
        <v>0</v>
      </c>
      <c r="M28" s="265">
        <v>0</v>
      </c>
      <c r="N28" s="265">
        <v>371531</v>
      </c>
    </row>
    <row r="29" spans="1:14" s="46" customFormat="1" ht="15.75" customHeight="1">
      <c r="A29" s="75" t="s">
        <v>214</v>
      </c>
      <c r="B29" s="265">
        <v>604</v>
      </c>
      <c r="C29" s="265">
        <v>0</v>
      </c>
      <c r="D29" s="265">
        <v>0</v>
      </c>
      <c r="E29" s="265">
        <v>120</v>
      </c>
      <c r="F29" s="265">
        <v>3311</v>
      </c>
      <c r="G29" s="265">
        <v>1125</v>
      </c>
      <c r="H29" s="265">
        <v>50</v>
      </c>
      <c r="I29" s="265">
        <v>402</v>
      </c>
      <c r="J29" s="265">
        <v>1532</v>
      </c>
      <c r="K29" s="265">
        <v>1532</v>
      </c>
      <c r="L29" s="265">
        <v>0</v>
      </c>
      <c r="M29" s="265">
        <v>0</v>
      </c>
      <c r="N29" s="265">
        <v>581662</v>
      </c>
    </row>
    <row r="30" spans="1:14" s="46" customFormat="1" ht="15.75" customHeight="1">
      <c r="A30" s="75" t="s">
        <v>220</v>
      </c>
      <c r="B30" s="265">
        <v>656</v>
      </c>
      <c r="C30" s="265">
        <v>0</v>
      </c>
      <c r="D30" s="265">
        <v>2200</v>
      </c>
      <c r="E30" s="265">
        <v>0</v>
      </c>
      <c r="F30" s="265">
        <v>3939</v>
      </c>
      <c r="G30" s="265">
        <v>0</v>
      </c>
      <c r="H30" s="265">
        <v>0</v>
      </c>
      <c r="I30" s="265">
        <v>0</v>
      </c>
      <c r="J30" s="265">
        <v>0</v>
      </c>
      <c r="K30" s="265">
        <v>0</v>
      </c>
      <c r="L30" s="265">
        <v>0</v>
      </c>
      <c r="M30" s="265">
        <v>0</v>
      </c>
      <c r="N30" s="265">
        <v>550353</v>
      </c>
    </row>
    <row r="31" spans="1:14" s="46" customFormat="1" ht="15.75" customHeight="1">
      <c r="A31" s="75" t="s">
        <v>228</v>
      </c>
      <c r="B31" s="265">
        <v>0</v>
      </c>
      <c r="C31" s="265">
        <v>0</v>
      </c>
      <c r="D31" s="265">
        <v>880</v>
      </c>
      <c r="E31" s="265">
        <v>0</v>
      </c>
      <c r="F31" s="265">
        <v>1262</v>
      </c>
      <c r="G31" s="265">
        <v>0</v>
      </c>
      <c r="H31" s="265">
        <v>0</v>
      </c>
      <c r="I31" s="265">
        <v>245</v>
      </c>
      <c r="J31" s="265">
        <v>1532</v>
      </c>
      <c r="K31" s="265">
        <v>1532</v>
      </c>
      <c r="L31" s="265">
        <v>0</v>
      </c>
      <c r="M31" s="265">
        <v>0</v>
      </c>
      <c r="N31" s="265">
        <v>4166943</v>
      </c>
    </row>
    <row r="32" spans="1:14" s="46" customFormat="1" ht="15.75" customHeight="1">
      <c r="A32" s="75" t="s">
        <v>236</v>
      </c>
      <c r="B32" s="289">
        <f>B34+B39</f>
        <v>1394</v>
      </c>
      <c r="C32" s="289">
        <f aca="true" t="shared" si="0" ref="C32:N32">C34+C39</f>
        <v>0</v>
      </c>
      <c r="D32" s="289">
        <f t="shared" si="0"/>
        <v>414</v>
      </c>
      <c r="E32" s="289">
        <f t="shared" si="0"/>
        <v>0</v>
      </c>
      <c r="F32" s="289">
        <f t="shared" si="0"/>
        <v>6335</v>
      </c>
      <c r="G32" s="289">
        <f t="shared" si="0"/>
        <v>942</v>
      </c>
      <c r="H32" s="289">
        <f t="shared" si="0"/>
        <v>0</v>
      </c>
      <c r="I32" s="290">
        <f t="shared" si="0"/>
        <v>0</v>
      </c>
      <c r="J32" s="290">
        <f t="shared" si="0"/>
        <v>1532</v>
      </c>
      <c r="K32" s="290">
        <f t="shared" si="0"/>
        <v>1532</v>
      </c>
      <c r="L32" s="290">
        <f t="shared" si="0"/>
        <v>5000</v>
      </c>
      <c r="M32" s="290">
        <f t="shared" si="0"/>
        <v>0</v>
      </c>
      <c r="N32" s="290">
        <f t="shared" si="0"/>
        <v>4269422.6</v>
      </c>
    </row>
    <row r="33" spans="1:14" ht="6" customHeight="1">
      <c r="A33" s="36"/>
      <c r="B33" s="305"/>
      <c r="C33" s="305"/>
      <c r="D33" s="290"/>
      <c r="E33" s="290"/>
      <c r="F33" s="290"/>
      <c r="G33" s="297"/>
      <c r="H33" s="297"/>
      <c r="I33" s="290"/>
      <c r="J33" s="306"/>
      <c r="K33" s="261"/>
      <c r="L33" s="261"/>
      <c r="M33" s="261"/>
      <c r="N33" s="261"/>
    </row>
    <row r="34" spans="1:14" ht="13.5" customHeight="1">
      <c r="A34" s="61" t="s">
        <v>60</v>
      </c>
      <c r="B34" s="290">
        <f aca="true" t="shared" si="1" ref="B34:I34">SUM(B36:B37)</f>
        <v>1394</v>
      </c>
      <c r="C34" s="290">
        <f t="shared" si="1"/>
        <v>0</v>
      </c>
      <c r="D34" s="290">
        <f t="shared" si="1"/>
        <v>414</v>
      </c>
      <c r="E34" s="290">
        <f t="shared" si="1"/>
        <v>0</v>
      </c>
      <c r="F34" s="290">
        <f t="shared" si="1"/>
        <v>6335</v>
      </c>
      <c r="G34" s="290">
        <f t="shared" si="1"/>
        <v>942</v>
      </c>
      <c r="H34" s="290">
        <f t="shared" si="1"/>
        <v>0</v>
      </c>
      <c r="I34" s="290">
        <f t="shared" si="1"/>
        <v>0</v>
      </c>
      <c r="J34" s="290">
        <f>SUM(J36:J37)</f>
        <v>1532</v>
      </c>
      <c r="K34" s="290">
        <f>SUM(K36:K37)</f>
        <v>1532</v>
      </c>
      <c r="L34" s="290">
        <f>SUM(L36:L37)</f>
        <v>5000</v>
      </c>
      <c r="M34" s="290">
        <f>SUM(M36:M37)</f>
        <v>0</v>
      </c>
      <c r="N34" s="290">
        <f>SUM(N36:N37)</f>
        <v>4269422.6</v>
      </c>
    </row>
    <row r="35" spans="1:14" ht="6" customHeight="1">
      <c r="A35" s="50"/>
      <c r="B35" s="288"/>
      <c r="C35" s="288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</row>
    <row r="36" spans="1:14" ht="13.5" customHeight="1">
      <c r="A36" s="56" t="s">
        <v>29</v>
      </c>
      <c r="B36" s="289">
        <v>1394</v>
      </c>
      <c r="C36" s="289">
        <v>0</v>
      </c>
      <c r="D36" s="289">
        <v>414</v>
      </c>
      <c r="E36" s="289">
        <v>0</v>
      </c>
      <c r="F36" s="289">
        <v>0</v>
      </c>
      <c r="G36" s="289">
        <v>0</v>
      </c>
      <c r="H36" s="289">
        <v>0</v>
      </c>
      <c r="I36" s="290">
        <v>0</v>
      </c>
      <c r="J36" s="290">
        <f>0</f>
        <v>0</v>
      </c>
      <c r="K36" s="290">
        <f>0</f>
        <v>0</v>
      </c>
      <c r="L36" s="290">
        <f>0</f>
        <v>0</v>
      </c>
      <c r="M36" s="290">
        <f>0</f>
        <v>0</v>
      </c>
      <c r="N36" s="290">
        <v>469422.6</v>
      </c>
    </row>
    <row r="37" spans="1:14" ht="13.5" customHeight="1">
      <c r="A37" s="44" t="s">
        <v>70</v>
      </c>
      <c r="B37" s="309">
        <v>0</v>
      </c>
      <c r="C37" s="309">
        <v>0</v>
      </c>
      <c r="D37" s="309">
        <v>0</v>
      </c>
      <c r="E37" s="309">
        <v>0</v>
      </c>
      <c r="F37" s="309">
        <v>6335</v>
      </c>
      <c r="G37" s="309">
        <v>942</v>
      </c>
      <c r="H37" s="309">
        <v>0</v>
      </c>
      <c r="I37" s="283">
        <v>0</v>
      </c>
      <c r="J37" s="283">
        <f>1372+160</f>
        <v>1532</v>
      </c>
      <c r="K37" s="283">
        <f>1372+160</f>
        <v>1532</v>
      </c>
      <c r="L37" s="283">
        <v>5000</v>
      </c>
      <c r="M37" s="283">
        <f>0</f>
        <v>0</v>
      </c>
      <c r="N37" s="283">
        <v>3800000</v>
      </c>
    </row>
    <row r="38" spans="1:14" ht="6" customHeight="1" hidden="1">
      <c r="A38" s="423"/>
      <c r="B38" s="431"/>
      <c r="C38" s="431"/>
      <c r="D38" s="55"/>
      <c r="E38" s="55"/>
      <c r="F38" s="55"/>
      <c r="G38" s="55"/>
      <c r="H38" s="55"/>
      <c r="I38" s="40"/>
      <c r="J38" s="40"/>
      <c r="K38" s="40"/>
      <c r="L38" s="40"/>
      <c r="M38" s="40"/>
      <c r="N38" s="40"/>
    </row>
    <row r="39" spans="1:14" ht="13.5" customHeight="1" hidden="1">
      <c r="A39" s="61" t="s">
        <v>55</v>
      </c>
      <c r="B39" s="289">
        <f>B41</f>
        <v>0</v>
      </c>
      <c r="C39" s="289">
        <f aca="true" t="shared" si="2" ref="C39:I39">C41</f>
        <v>0</v>
      </c>
      <c r="D39" s="289">
        <f t="shared" si="2"/>
        <v>0</v>
      </c>
      <c r="E39" s="289">
        <f t="shared" si="2"/>
        <v>0</v>
      </c>
      <c r="F39" s="289">
        <f t="shared" si="2"/>
        <v>0</v>
      </c>
      <c r="G39" s="289">
        <f t="shared" si="2"/>
        <v>0</v>
      </c>
      <c r="H39" s="289">
        <f t="shared" si="2"/>
        <v>0</v>
      </c>
      <c r="I39" s="290">
        <f t="shared" si="2"/>
        <v>0</v>
      </c>
      <c r="J39" s="290">
        <f>J41</f>
        <v>0</v>
      </c>
      <c r="K39" s="290">
        <f>K41</f>
        <v>0</v>
      </c>
      <c r="L39" s="290">
        <f>L41</f>
        <v>0</v>
      </c>
      <c r="M39" s="290">
        <f>M41</f>
        <v>0</v>
      </c>
      <c r="N39" s="290">
        <f>N41</f>
        <v>0</v>
      </c>
    </row>
    <row r="40" spans="1:14" ht="6" customHeight="1" hidden="1">
      <c r="A40" s="50"/>
      <c r="B40" s="288"/>
      <c r="C40" s="288"/>
      <c r="D40" s="289"/>
      <c r="E40" s="289"/>
      <c r="F40" s="289"/>
      <c r="G40" s="289"/>
      <c r="H40" s="289"/>
      <c r="I40" s="290"/>
      <c r="J40" s="290"/>
      <c r="K40" s="290"/>
      <c r="L40" s="290"/>
      <c r="M40" s="290"/>
      <c r="N40" s="290"/>
    </row>
    <row r="41" spans="1:14" ht="13.5" customHeight="1" hidden="1">
      <c r="A41" s="44" t="s">
        <v>230</v>
      </c>
      <c r="B41" s="309">
        <v>0</v>
      </c>
      <c r="C41" s="309">
        <v>0</v>
      </c>
      <c r="D41" s="309">
        <v>0</v>
      </c>
      <c r="E41" s="309">
        <v>0</v>
      </c>
      <c r="F41" s="309">
        <v>0</v>
      </c>
      <c r="G41" s="309">
        <v>0</v>
      </c>
      <c r="H41" s="309">
        <v>0</v>
      </c>
      <c r="I41" s="283">
        <v>0</v>
      </c>
      <c r="J41" s="283">
        <f>0</f>
        <v>0</v>
      </c>
      <c r="K41" s="283">
        <f>0</f>
        <v>0</v>
      </c>
      <c r="L41" s="283">
        <f>0</f>
        <v>0</v>
      </c>
      <c r="M41" s="283">
        <f>0</f>
        <v>0</v>
      </c>
      <c r="N41" s="283">
        <f>0</f>
        <v>0</v>
      </c>
    </row>
    <row r="42" spans="1:48" s="91" customFormat="1" ht="15" customHeight="1">
      <c r="A42" s="235" t="s">
        <v>247</v>
      </c>
      <c r="B42" s="106"/>
      <c r="C42" s="117"/>
      <c r="D42" s="106"/>
      <c r="E42" s="117"/>
      <c r="F42" s="110"/>
      <c r="G42" s="113"/>
      <c r="H42" s="110"/>
      <c r="I42" s="113"/>
      <c r="J42" s="110"/>
      <c r="K42" s="113"/>
      <c r="L42" s="110"/>
      <c r="M42" s="113"/>
      <c r="N42" s="110"/>
      <c r="O42" s="113"/>
      <c r="P42" s="110"/>
      <c r="Q42" s="113"/>
      <c r="R42" s="110"/>
      <c r="S42" s="113"/>
      <c r="U42" s="119"/>
      <c r="V42" s="119"/>
      <c r="W42" s="119"/>
      <c r="X42" s="119"/>
      <c r="Y42" s="119"/>
      <c r="Z42" s="119"/>
      <c r="AA42" s="119"/>
      <c r="AB42" s="111"/>
      <c r="AC42" s="177">
        <f aca="true" t="shared" si="3" ref="AC42:AM42">SUM(AD18:AD39)</f>
        <v>0</v>
      </c>
      <c r="AD42" s="177">
        <f t="shared" si="3"/>
        <v>0</v>
      </c>
      <c r="AE42" s="177">
        <f t="shared" si="3"/>
        <v>0</v>
      </c>
      <c r="AF42" s="177">
        <f t="shared" si="3"/>
        <v>0</v>
      </c>
      <c r="AG42" s="177">
        <f t="shared" si="3"/>
        <v>0</v>
      </c>
      <c r="AH42" s="177">
        <f t="shared" si="3"/>
        <v>0</v>
      </c>
      <c r="AI42" s="177">
        <f t="shared" si="3"/>
        <v>0</v>
      </c>
      <c r="AJ42" s="177">
        <f t="shared" si="3"/>
        <v>0</v>
      </c>
      <c r="AK42" s="177">
        <f t="shared" si="3"/>
        <v>0</v>
      </c>
      <c r="AL42" s="177">
        <f t="shared" si="3"/>
        <v>0</v>
      </c>
      <c r="AM42" s="177">
        <f t="shared" si="3"/>
        <v>0</v>
      </c>
      <c r="AQ42" s="113"/>
      <c r="AR42" s="113"/>
      <c r="AS42" s="113"/>
      <c r="AT42" s="113"/>
      <c r="AU42" s="113"/>
      <c r="AV42" s="113"/>
    </row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8" width="8.625" style="3" customWidth="1"/>
    <col min="9" max="9" width="9.375" style="3" customWidth="1"/>
    <col min="10" max="10" width="9.125" style="3" hidden="1" customWidth="1"/>
    <col min="11" max="11" width="11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" customHeight="1">
      <c r="A1" s="454" t="s">
        <v>212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6.5" customHeight="1">
      <c r="A2" s="451" t="s">
        <v>189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149</v>
      </c>
      <c r="M2" s="81"/>
      <c r="N2" s="81"/>
    </row>
    <row r="3" spans="1:14" ht="16.5" customHeight="1">
      <c r="A3" s="452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152</v>
      </c>
      <c r="M3" s="84" t="s">
        <v>150</v>
      </c>
      <c r="N3" s="84" t="s">
        <v>153</v>
      </c>
    </row>
    <row r="4" spans="1:14" ht="16.5" customHeight="1">
      <c r="A4" s="453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151</v>
      </c>
    </row>
    <row r="5" spans="1:14" ht="15.75" customHeight="1" hidden="1">
      <c r="A5" s="26" t="s">
        <v>45</v>
      </c>
      <c r="B5" s="14"/>
      <c r="C5" s="14"/>
      <c r="D5" s="7">
        <v>565</v>
      </c>
      <c r="E5" s="7">
        <v>152</v>
      </c>
      <c r="F5" s="7">
        <v>9794</v>
      </c>
      <c r="G5" s="7">
        <v>4452</v>
      </c>
      <c r="H5" s="82" t="s">
        <v>99</v>
      </c>
      <c r="I5" s="81"/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5.75" customHeight="1" hidden="1">
      <c r="A6" s="26" t="s">
        <v>46</v>
      </c>
      <c r="B6" s="14"/>
      <c r="C6" s="14"/>
      <c r="D6" s="7">
        <v>0</v>
      </c>
      <c r="E6" s="7">
        <v>0</v>
      </c>
      <c r="F6" s="7">
        <v>3941</v>
      </c>
      <c r="G6" s="7">
        <v>3265</v>
      </c>
      <c r="H6" s="84" t="s">
        <v>3</v>
      </c>
      <c r="I6" s="84" t="s">
        <v>4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ht="15.75" customHeight="1" hidden="1">
      <c r="A7" s="26" t="s">
        <v>47</v>
      </c>
      <c r="B7" s="14"/>
      <c r="C7" s="14"/>
      <c r="D7" s="7">
        <v>0</v>
      </c>
      <c r="E7" s="7">
        <v>0</v>
      </c>
      <c r="F7" s="7">
        <v>7225</v>
      </c>
      <c r="G7" s="7">
        <v>1226</v>
      </c>
      <c r="H7" s="85" t="s">
        <v>5</v>
      </c>
      <c r="I7" s="85" t="s">
        <v>5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ht="15.75" customHeight="1" hidden="1">
      <c r="A8" s="26" t="s">
        <v>48</v>
      </c>
      <c r="B8" s="14"/>
      <c r="C8" s="14"/>
      <c r="D8" s="7">
        <v>2115</v>
      </c>
      <c r="E8" s="7">
        <v>700</v>
      </c>
      <c r="F8" s="7">
        <v>5612</v>
      </c>
      <c r="G8" s="7">
        <v>3817</v>
      </c>
      <c r="H8" s="82" t="s">
        <v>99</v>
      </c>
      <c r="I8" s="81"/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ht="15.75" customHeight="1" hidden="1">
      <c r="A9" s="26" t="s">
        <v>43</v>
      </c>
      <c r="B9" s="14"/>
      <c r="C9" s="14"/>
      <c r="D9" s="7">
        <v>257</v>
      </c>
      <c r="E9" s="7">
        <v>779</v>
      </c>
      <c r="F9" s="7">
        <v>12464</v>
      </c>
      <c r="G9" s="7">
        <v>6043</v>
      </c>
      <c r="H9" s="84" t="s">
        <v>3</v>
      </c>
      <c r="I9" s="84" t="s">
        <v>4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ht="16.5" hidden="1">
      <c r="A10" s="36" t="s">
        <v>91</v>
      </c>
      <c r="B10" s="64"/>
      <c r="C10" s="64"/>
      <c r="D10" s="7">
        <v>0</v>
      </c>
      <c r="E10" s="7">
        <v>180</v>
      </c>
      <c r="F10" s="7">
        <v>8839</v>
      </c>
      <c r="G10" s="7">
        <v>390</v>
      </c>
      <c r="H10" s="85" t="s">
        <v>5</v>
      </c>
      <c r="I10" s="85" t="s">
        <v>5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ht="16.5" hidden="1">
      <c r="A11" s="36"/>
      <c r="B11" s="66"/>
      <c r="C11" s="66"/>
      <c r="D11" s="7"/>
      <c r="E11" s="7"/>
      <c r="F11" s="7"/>
      <c r="G11" s="7"/>
      <c r="H11" s="84"/>
      <c r="I11" s="84"/>
      <c r="J11" s="138"/>
      <c r="K11" s="84"/>
      <c r="L11" s="88"/>
      <c r="M11" s="88"/>
      <c r="N11" s="88"/>
    </row>
    <row r="12" spans="1:14" ht="16.5" hidden="1">
      <c r="A12" s="36" t="s">
        <v>93</v>
      </c>
      <c r="B12" s="7">
        <v>0</v>
      </c>
      <c r="C12" s="7">
        <v>0</v>
      </c>
      <c r="D12" s="7">
        <v>0</v>
      </c>
      <c r="E12" s="7">
        <v>559</v>
      </c>
      <c r="F12" s="7">
        <v>13497</v>
      </c>
      <c r="G12" s="7">
        <v>0</v>
      </c>
      <c r="H12" s="7">
        <v>9708</v>
      </c>
      <c r="I12" s="7">
        <v>14690</v>
      </c>
      <c r="J12" s="148" t="s">
        <v>118</v>
      </c>
      <c r="K12" s="108" t="s">
        <v>118</v>
      </c>
      <c r="L12" s="88">
        <v>1427</v>
      </c>
      <c r="M12" s="88">
        <v>1427</v>
      </c>
      <c r="N12" s="88">
        <v>2051</v>
      </c>
    </row>
    <row r="13" spans="1:14" ht="16.5" hidden="1">
      <c r="A13" s="36" t="s">
        <v>94</v>
      </c>
      <c r="B13" s="7">
        <v>6761</v>
      </c>
      <c r="C13" s="7">
        <v>0</v>
      </c>
      <c r="D13" s="7">
        <v>2930</v>
      </c>
      <c r="E13" s="7">
        <v>2136</v>
      </c>
      <c r="F13" s="7">
        <v>3099</v>
      </c>
      <c r="G13" s="7">
        <v>696</v>
      </c>
      <c r="H13" s="7">
        <v>595</v>
      </c>
      <c r="I13" s="7">
        <v>1473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46" customFormat="1" ht="16.5" hidden="1">
      <c r="A14" s="36" t="s">
        <v>95</v>
      </c>
      <c r="B14" s="47">
        <v>2293</v>
      </c>
      <c r="C14" s="47">
        <v>225</v>
      </c>
      <c r="D14" s="47">
        <v>0</v>
      </c>
      <c r="E14" s="47">
        <v>1275</v>
      </c>
      <c r="F14" s="47">
        <v>1140</v>
      </c>
      <c r="G14" s="47">
        <v>110</v>
      </c>
      <c r="H14" s="47">
        <v>60</v>
      </c>
      <c r="I14" s="47">
        <v>312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46" customFormat="1" ht="16.5" hidden="1">
      <c r="A15" s="36" t="s">
        <v>104</v>
      </c>
      <c r="B15" s="47">
        <v>7032</v>
      </c>
      <c r="C15" s="47">
        <v>90</v>
      </c>
      <c r="D15" s="47">
        <v>973</v>
      </c>
      <c r="E15" s="47">
        <v>1006</v>
      </c>
      <c r="F15" s="47">
        <v>3001</v>
      </c>
      <c r="G15" s="47">
        <v>300</v>
      </c>
      <c r="H15" s="47">
        <v>1212</v>
      </c>
      <c r="I15" s="47">
        <v>6238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46" customFormat="1" ht="13.5" customHeight="1" hidden="1">
      <c r="A16" s="36" t="s">
        <v>107</v>
      </c>
      <c r="B16" s="48">
        <v>4474</v>
      </c>
      <c r="C16" s="48">
        <v>2417</v>
      </c>
      <c r="D16" s="48">
        <v>1051</v>
      </c>
      <c r="E16" s="48">
        <v>1289</v>
      </c>
      <c r="F16" s="48">
        <v>2037</v>
      </c>
      <c r="G16" s="48">
        <v>298</v>
      </c>
      <c r="H16" s="48">
        <v>876</v>
      </c>
      <c r="I16" s="48">
        <v>3034</v>
      </c>
      <c r="J16" s="149">
        <v>0</v>
      </c>
      <c r="K16" s="120">
        <v>0</v>
      </c>
      <c r="L16" s="88">
        <v>1125</v>
      </c>
      <c r="M16" s="88">
        <v>1125</v>
      </c>
      <c r="N16" s="88">
        <v>5538</v>
      </c>
    </row>
    <row r="17" spans="1:14" s="46" customFormat="1" ht="13.5" customHeight="1" hidden="1">
      <c r="A17" s="36" t="s">
        <v>114</v>
      </c>
      <c r="B17" s="48">
        <v>3972</v>
      </c>
      <c r="C17" s="48">
        <v>100</v>
      </c>
      <c r="D17" s="48">
        <v>368</v>
      </c>
      <c r="E17" s="48">
        <v>922</v>
      </c>
      <c r="F17" s="48">
        <v>899</v>
      </c>
      <c r="G17" s="48">
        <v>232</v>
      </c>
      <c r="H17" s="48">
        <v>767</v>
      </c>
      <c r="I17" s="48">
        <v>5070</v>
      </c>
      <c r="J17" s="149">
        <v>0</v>
      </c>
      <c r="K17" s="120">
        <v>0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36" t="s">
        <v>128</v>
      </c>
      <c r="B18" s="48">
        <v>4066</v>
      </c>
      <c r="C18" s="48">
        <v>1058</v>
      </c>
      <c r="D18" s="48">
        <v>1588</v>
      </c>
      <c r="E18" s="48">
        <v>262</v>
      </c>
      <c r="F18" s="48">
        <v>750</v>
      </c>
      <c r="G18" s="48">
        <v>550</v>
      </c>
      <c r="H18" s="48">
        <v>1211</v>
      </c>
      <c r="I18" s="48">
        <v>3502</v>
      </c>
      <c r="J18" s="149">
        <v>0</v>
      </c>
      <c r="K18" s="120">
        <v>0</v>
      </c>
      <c r="L18" s="48"/>
      <c r="M18" s="48"/>
      <c r="N18" s="48"/>
    </row>
    <row r="19" spans="1:14" s="46" customFormat="1" ht="15" customHeight="1" hidden="1">
      <c r="A19" s="36" t="s">
        <v>130</v>
      </c>
      <c r="B19" s="48">
        <v>624</v>
      </c>
      <c r="C19" s="48">
        <v>0</v>
      </c>
      <c r="D19" s="48">
        <v>500</v>
      </c>
      <c r="E19" s="48">
        <v>894</v>
      </c>
      <c r="F19" s="48">
        <v>3587</v>
      </c>
      <c r="G19" s="48">
        <v>647</v>
      </c>
      <c r="H19" s="48">
        <v>1649</v>
      </c>
      <c r="I19" s="48">
        <v>11643</v>
      </c>
      <c r="J19" s="154">
        <v>0</v>
      </c>
      <c r="K19" s="48">
        <v>0</v>
      </c>
      <c r="L19" s="48"/>
      <c r="M19" s="48"/>
      <c r="N19" s="48"/>
    </row>
    <row r="20" spans="1:14" s="46" customFormat="1" ht="15" customHeight="1" hidden="1">
      <c r="A20" s="75" t="s">
        <v>137</v>
      </c>
      <c r="B20" s="48">
        <v>2265</v>
      </c>
      <c r="C20" s="48">
        <v>60</v>
      </c>
      <c r="D20" s="48">
        <v>0</v>
      </c>
      <c r="E20" s="48">
        <v>0</v>
      </c>
      <c r="F20" s="48">
        <v>5298</v>
      </c>
      <c r="G20" s="48">
        <v>350</v>
      </c>
      <c r="H20" s="48">
        <v>7922</v>
      </c>
      <c r="I20" s="48">
        <v>16855</v>
      </c>
      <c r="J20" s="152">
        <v>0</v>
      </c>
      <c r="K20" s="48">
        <v>0</v>
      </c>
      <c r="L20" s="48"/>
      <c r="M20" s="48"/>
      <c r="N20" s="48"/>
    </row>
    <row r="21" spans="1:14" s="46" customFormat="1" ht="15.75" customHeight="1" hidden="1">
      <c r="A21" s="75" t="s">
        <v>181</v>
      </c>
      <c r="B21" s="265">
        <v>2235</v>
      </c>
      <c r="C21" s="265">
        <v>0</v>
      </c>
      <c r="D21" s="265">
        <v>0</v>
      </c>
      <c r="E21" s="265">
        <v>0</v>
      </c>
      <c r="F21" s="265">
        <v>1795</v>
      </c>
      <c r="G21" s="265">
        <v>0</v>
      </c>
      <c r="H21" s="265">
        <v>2574</v>
      </c>
      <c r="I21" s="265">
        <v>8301</v>
      </c>
      <c r="J21" s="282"/>
      <c r="K21" s="265"/>
      <c r="L21" s="265"/>
      <c r="M21" s="265"/>
      <c r="N21" s="265"/>
    </row>
    <row r="22" spans="1:14" s="46" customFormat="1" ht="15.75" customHeight="1" hidden="1">
      <c r="A22" s="75" t="s">
        <v>182</v>
      </c>
      <c r="B22" s="265">
        <v>1496</v>
      </c>
      <c r="C22" s="265">
        <v>798</v>
      </c>
      <c r="D22" s="265">
        <v>800</v>
      </c>
      <c r="E22" s="265">
        <v>0</v>
      </c>
      <c r="F22" s="265">
        <v>1452</v>
      </c>
      <c r="G22" s="265">
        <v>0</v>
      </c>
      <c r="H22" s="265">
        <v>1461</v>
      </c>
      <c r="I22" s="265">
        <v>2516</v>
      </c>
      <c r="J22" s="265">
        <v>0</v>
      </c>
      <c r="K22" s="265">
        <v>0</v>
      </c>
      <c r="L22" s="265">
        <v>0</v>
      </c>
      <c r="M22" s="265">
        <v>0</v>
      </c>
      <c r="N22" s="265">
        <v>0</v>
      </c>
    </row>
    <row r="23" spans="1:14" s="46" customFormat="1" ht="15.75" customHeight="1" hidden="1">
      <c r="A23" s="75" t="s">
        <v>183</v>
      </c>
      <c r="B23" s="265">
        <v>4360</v>
      </c>
      <c r="C23" s="265">
        <v>120</v>
      </c>
      <c r="D23" s="265">
        <v>0</v>
      </c>
      <c r="E23" s="265">
        <v>0</v>
      </c>
      <c r="F23" s="265">
        <v>8649</v>
      </c>
      <c r="G23" s="265">
        <v>0</v>
      </c>
      <c r="H23" s="265">
        <v>2629</v>
      </c>
      <c r="I23" s="265">
        <v>5267</v>
      </c>
      <c r="J23" s="265">
        <v>0</v>
      </c>
      <c r="K23" s="265">
        <v>0</v>
      </c>
      <c r="L23" s="265">
        <v>0</v>
      </c>
      <c r="M23" s="265">
        <v>0</v>
      </c>
      <c r="N23" s="265">
        <v>0</v>
      </c>
    </row>
    <row r="24" spans="1:14" s="46" customFormat="1" ht="15.75" customHeight="1" hidden="1">
      <c r="A24" s="75" t="s">
        <v>184</v>
      </c>
      <c r="B24" s="265">
        <v>1010</v>
      </c>
      <c r="C24" s="265">
        <v>0</v>
      </c>
      <c r="D24" s="265">
        <v>0</v>
      </c>
      <c r="E24" s="265">
        <v>0</v>
      </c>
      <c r="F24" s="265">
        <v>1363</v>
      </c>
      <c r="G24" s="265">
        <v>96</v>
      </c>
      <c r="H24" s="265">
        <v>124</v>
      </c>
      <c r="I24" s="265">
        <v>3163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</row>
    <row r="25" spans="1:14" s="46" customFormat="1" ht="15.75" customHeight="1" hidden="1">
      <c r="A25" s="75" t="s">
        <v>187</v>
      </c>
      <c r="B25" s="265">
        <v>0</v>
      </c>
      <c r="C25" s="265">
        <v>77</v>
      </c>
      <c r="D25" s="265">
        <v>1054</v>
      </c>
      <c r="E25" s="265">
        <v>0</v>
      </c>
      <c r="F25" s="265">
        <v>2376</v>
      </c>
      <c r="G25" s="265">
        <v>877</v>
      </c>
      <c r="H25" s="265">
        <v>241</v>
      </c>
      <c r="I25" s="265">
        <v>701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</row>
    <row r="26" spans="1:14" s="46" customFormat="1" ht="15.75" customHeight="1" hidden="1">
      <c r="A26" s="75" t="s">
        <v>195</v>
      </c>
      <c r="B26" s="265">
        <v>2816</v>
      </c>
      <c r="C26" s="265">
        <v>0</v>
      </c>
      <c r="D26" s="265">
        <v>2610</v>
      </c>
      <c r="E26" s="265">
        <v>180</v>
      </c>
      <c r="F26" s="265">
        <v>1261</v>
      </c>
      <c r="G26" s="265">
        <v>768</v>
      </c>
      <c r="H26" s="265">
        <v>350</v>
      </c>
      <c r="I26" s="265">
        <v>453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</row>
    <row r="27" spans="1:14" s="46" customFormat="1" ht="15.75" customHeight="1" hidden="1">
      <c r="A27" s="75" t="s">
        <v>196</v>
      </c>
      <c r="B27" s="265">
        <v>1200</v>
      </c>
      <c r="C27" s="265">
        <v>0</v>
      </c>
      <c r="D27" s="265">
        <v>545</v>
      </c>
      <c r="E27" s="265">
        <v>140</v>
      </c>
      <c r="F27" s="265">
        <v>750</v>
      </c>
      <c r="G27" s="265">
        <v>1100</v>
      </c>
      <c r="H27" s="265">
        <v>49</v>
      </c>
      <c r="I27" s="265">
        <v>2250</v>
      </c>
      <c r="J27" s="265">
        <v>0</v>
      </c>
      <c r="K27" s="265">
        <v>0</v>
      </c>
      <c r="L27" s="265">
        <v>0</v>
      </c>
      <c r="M27" s="265">
        <v>97</v>
      </c>
      <c r="N27" s="265">
        <v>0</v>
      </c>
    </row>
    <row r="28" spans="1:14" s="46" customFormat="1" ht="15.75" customHeight="1">
      <c r="A28" s="75" t="s">
        <v>197</v>
      </c>
      <c r="B28" s="265">
        <v>656</v>
      </c>
      <c r="C28" s="265">
        <v>0</v>
      </c>
      <c r="D28" s="265">
        <v>400</v>
      </c>
      <c r="E28" s="265">
        <v>0</v>
      </c>
      <c r="F28" s="265">
        <v>3829</v>
      </c>
      <c r="G28" s="265">
        <v>0</v>
      </c>
      <c r="H28" s="265">
        <v>237</v>
      </c>
      <c r="I28" s="265">
        <v>684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</row>
    <row r="29" spans="1:14" s="46" customFormat="1" ht="15.75" customHeight="1">
      <c r="A29" s="75" t="s">
        <v>214</v>
      </c>
      <c r="B29" s="265">
        <v>0</v>
      </c>
      <c r="C29" s="265">
        <v>0</v>
      </c>
      <c r="D29" s="265">
        <v>482</v>
      </c>
      <c r="E29" s="265">
        <v>115</v>
      </c>
      <c r="F29" s="265">
        <v>335</v>
      </c>
      <c r="G29" s="265">
        <v>550</v>
      </c>
      <c r="H29" s="265">
        <v>528</v>
      </c>
      <c r="I29" s="265">
        <v>123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</row>
    <row r="30" spans="1:14" s="46" customFormat="1" ht="15.75" customHeight="1">
      <c r="A30" s="75" t="s">
        <v>220</v>
      </c>
      <c r="B30" s="265">
        <v>1097</v>
      </c>
      <c r="C30" s="265">
        <v>0</v>
      </c>
      <c r="D30" s="265">
        <v>260</v>
      </c>
      <c r="E30" s="265">
        <v>75</v>
      </c>
      <c r="F30" s="265">
        <v>320</v>
      </c>
      <c r="G30" s="265">
        <v>185</v>
      </c>
      <c r="H30" s="265">
        <v>0</v>
      </c>
      <c r="I30" s="265">
        <v>0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</row>
    <row r="31" spans="1:14" s="46" customFormat="1" ht="15.75" customHeight="1">
      <c r="A31" s="75" t="s">
        <v>228</v>
      </c>
      <c r="B31" s="265">
        <v>442</v>
      </c>
      <c r="C31" s="265">
        <v>85</v>
      </c>
      <c r="D31" s="265">
        <v>0</v>
      </c>
      <c r="E31" s="265">
        <v>364</v>
      </c>
      <c r="F31" s="265">
        <v>1570</v>
      </c>
      <c r="G31" s="265">
        <v>418</v>
      </c>
      <c r="H31" s="265">
        <v>0</v>
      </c>
      <c r="I31" s="265">
        <v>15</v>
      </c>
      <c r="J31" s="265">
        <v>0</v>
      </c>
      <c r="K31" s="265">
        <v>0</v>
      </c>
      <c r="L31" s="265">
        <v>0</v>
      </c>
      <c r="M31" s="265">
        <v>0</v>
      </c>
      <c r="N31" s="265">
        <v>710000</v>
      </c>
    </row>
    <row r="32" spans="1:14" s="46" customFormat="1" ht="15.75" customHeight="1">
      <c r="A32" s="75" t="s">
        <v>236</v>
      </c>
      <c r="B32" s="265">
        <f aca="true" t="shared" si="0" ref="B32:N32">B34</f>
        <v>0</v>
      </c>
      <c r="C32" s="265">
        <f t="shared" si="0"/>
        <v>0</v>
      </c>
      <c r="D32" s="265">
        <f t="shared" si="0"/>
        <v>2504</v>
      </c>
      <c r="E32" s="265">
        <f t="shared" si="0"/>
        <v>390</v>
      </c>
      <c r="F32" s="265">
        <f t="shared" si="0"/>
        <v>875</v>
      </c>
      <c r="G32" s="265">
        <f t="shared" si="0"/>
        <v>0</v>
      </c>
      <c r="H32" s="265">
        <f t="shared" si="0"/>
        <v>0</v>
      </c>
      <c r="I32" s="265">
        <f t="shared" si="0"/>
        <v>0</v>
      </c>
      <c r="J32" s="265">
        <f t="shared" si="0"/>
        <v>0</v>
      </c>
      <c r="K32" s="265">
        <f t="shared" si="0"/>
        <v>0</v>
      </c>
      <c r="L32" s="265">
        <f t="shared" si="0"/>
        <v>78754</v>
      </c>
      <c r="M32" s="265">
        <f t="shared" si="0"/>
        <v>0</v>
      </c>
      <c r="N32" s="265">
        <f t="shared" si="0"/>
        <v>2835000</v>
      </c>
    </row>
    <row r="33" spans="1:14" s="46" customFormat="1" ht="4.5" customHeight="1">
      <c r="A33" s="62"/>
      <c r="B33" s="332"/>
      <c r="C33" s="332"/>
      <c r="D33" s="297"/>
      <c r="E33" s="297"/>
      <c r="F33" s="297"/>
      <c r="G33" s="297"/>
      <c r="H33" s="297"/>
      <c r="I33" s="297"/>
      <c r="J33" s="263"/>
      <c r="K33" s="264"/>
      <c r="L33" s="261"/>
      <c r="M33" s="261"/>
      <c r="N33" s="261"/>
    </row>
    <row r="34" spans="1:14" s="46" customFormat="1" ht="15" customHeight="1">
      <c r="A34" s="61" t="s">
        <v>60</v>
      </c>
      <c r="B34" s="290">
        <f>SUM(B37:B40)</f>
        <v>0</v>
      </c>
      <c r="C34" s="290">
        <f aca="true" t="shared" si="1" ref="C34:N34">SUM(C37:C40)</f>
        <v>0</v>
      </c>
      <c r="D34" s="290">
        <f t="shared" si="1"/>
        <v>2504</v>
      </c>
      <c r="E34" s="290">
        <f t="shared" si="1"/>
        <v>390</v>
      </c>
      <c r="F34" s="290">
        <f t="shared" si="1"/>
        <v>875</v>
      </c>
      <c r="G34" s="290">
        <f t="shared" si="1"/>
        <v>0</v>
      </c>
      <c r="H34" s="290">
        <f t="shared" si="1"/>
        <v>0</v>
      </c>
      <c r="I34" s="290">
        <f t="shared" si="1"/>
        <v>0</v>
      </c>
      <c r="J34" s="290">
        <f t="shared" si="1"/>
        <v>0</v>
      </c>
      <c r="K34" s="290">
        <f t="shared" si="1"/>
        <v>0</v>
      </c>
      <c r="L34" s="290">
        <f t="shared" si="1"/>
        <v>78754</v>
      </c>
      <c r="M34" s="290">
        <f t="shared" si="1"/>
        <v>0</v>
      </c>
      <c r="N34" s="290">
        <f t="shared" si="1"/>
        <v>2835000</v>
      </c>
    </row>
    <row r="35" spans="1:14" s="46" customFormat="1" ht="4.5" customHeight="1">
      <c r="A35" s="50"/>
      <c r="B35" s="288"/>
      <c r="C35" s="288"/>
      <c r="D35" s="290"/>
      <c r="E35" s="290"/>
      <c r="F35" s="290"/>
      <c r="G35" s="290"/>
      <c r="H35" s="290"/>
      <c r="I35" s="290"/>
      <c r="J35" s="333"/>
      <c r="K35" s="334"/>
      <c r="L35" s="288"/>
      <c r="M35" s="288"/>
      <c r="N35" s="305"/>
    </row>
    <row r="36" spans="1:14" s="46" customFormat="1" ht="13.5" customHeight="1" hidden="1">
      <c r="A36" s="56" t="s">
        <v>100</v>
      </c>
      <c r="B36" s="290">
        <v>0</v>
      </c>
      <c r="C36" s="290">
        <v>0</v>
      </c>
      <c r="D36" s="290">
        <v>0</v>
      </c>
      <c r="E36" s="290">
        <v>0</v>
      </c>
      <c r="F36" s="290">
        <v>0</v>
      </c>
      <c r="G36" s="290">
        <v>0</v>
      </c>
      <c r="H36" s="290">
        <v>0</v>
      </c>
      <c r="I36" s="290"/>
      <c r="J36" s="335">
        <v>0</v>
      </c>
      <c r="K36" s="290">
        <v>0</v>
      </c>
      <c r="L36" s="288"/>
      <c r="M36" s="288"/>
      <c r="N36" s="305"/>
    </row>
    <row r="37" spans="1:14" s="46" customFormat="1" ht="15" customHeight="1">
      <c r="A37" s="56" t="s">
        <v>30</v>
      </c>
      <c r="B37" s="290">
        <v>0</v>
      </c>
      <c r="C37" s="290">
        <v>0</v>
      </c>
      <c r="D37" s="290">
        <v>0</v>
      </c>
      <c r="E37" s="290">
        <v>390</v>
      </c>
      <c r="F37" s="290">
        <v>875</v>
      </c>
      <c r="G37" s="290">
        <v>0</v>
      </c>
      <c r="H37" s="290">
        <v>0</v>
      </c>
      <c r="I37" s="290">
        <v>0</v>
      </c>
      <c r="J37" s="335">
        <v>0</v>
      </c>
      <c r="K37" s="290">
        <v>0</v>
      </c>
      <c r="L37" s="265">
        <v>0</v>
      </c>
      <c r="M37" s="265">
        <v>0</v>
      </c>
      <c r="N37" s="265">
        <v>0</v>
      </c>
    </row>
    <row r="38" spans="1:14" s="46" customFormat="1" ht="15" customHeight="1">
      <c r="A38" s="35" t="s">
        <v>32</v>
      </c>
      <c r="B38" s="290">
        <v>0</v>
      </c>
      <c r="C38" s="290">
        <v>0</v>
      </c>
      <c r="D38" s="290">
        <v>2204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335">
        <v>0</v>
      </c>
      <c r="K38" s="290">
        <v>0</v>
      </c>
      <c r="L38" s="265">
        <v>12484</v>
      </c>
      <c r="M38" s="265">
        <v>0</v>
      </c>
      <c r="N38" s="265">
        <v>1335000</v>
      </c>
    </row>
    <row r="39" spans="1:14" s="46" customFormat="1" ht="15" customHeight="1">
      <c r="A39" s="68" t="s">
        <v>31</v>
      </c>
      <c r="B39" s="283">
        <v>0</v>
      </c>
      <c r="C39" s="283">
        <v>0</v>
      </c>
      <c r="D39" s="283">
        <v>300</v>
      </c>
      <c r="E39" s="283">
        <v>0</v>
      </c>
      <c r="F39" s="283">
        <v>0</v>
      </c>
      <c r="G39" s="283">
        <v>0</v>
      </c>
      <c r="H39" s="283">
        <v>0</v>
      </c>
      <c r="I39" s="283">
        <v>0</v>
      </c>
      <c r="J39" s="336">
        <v>0</v>
      </c>
      <c r="K39" s="283">
        <v>0</v>
      </c>
      <c r="L39" s="314">
        <v>66270</v>
      </c>
      <c r="M39" s="314">
        <v>0</v>
      </c>
      <c r="N39" s="314">
        <v>1500000</v>
      </c>
    </row>
    <row r="40" spans="1:14" s="46" customFormat="1" ht="15" customHeight="1" hidden="1">
      <c r="A40" s="68" t="s">
        <v>134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f>0</f>
        <v>0</v>
      </c>
      <c r="I40" s="40">
        <f>0</f>
        <v>0</v>
      </c>
      <c r="J40" s="40">
        <f>0</f>
        <v>0</v>
      </c>
      <c r="K40" s="40">
        <f>0</f>
        <v>0</v>
      </c>
      <c r="L40" s="40">
        <f>0</f>
        <v>0</v>
      </c>
      <c r="M40" s="40">
        <f>0</f>
        <v>0</v>
      </c>
      <c r="N40" s="40">
        <f>0</f>
        <v>0</v>
      </c>
    </row>
    <row r="41" spans="4:9" ht="9.75" customHeight="1" hidden="1">
      <c r="D41" s="8"/>
      <c r="E41" s="8"/>
      <c r="F41" s="8"/>
      <c r="G41" s="8"/>
      <c r="H41" s="8"/>
      <c r="I41" s="8"/>
    </row>
    <row r="42" spans="1:9" ht="13.5" customHeight="1" hidden="1">
      <c r="A42" s="6" t="s">
        <v>39</v>
      </c>
      <c r="D42" s="8">
        <f aca="true" t="shared" si="2" ref="D42:I42">SUM(D44:D45)</f>
        <v>0</v>
      </c>
      <c r="E42" s="8">
        <f t="shared" si="2"/>
        <v>0</v>
      </c>
      <c r="F42" s="8">
        <f t="shared" si="2"/>
        <v>0</v>
      </c>
      <c r="G42" s="8">
        <f t="shared" si="2"/>
        <v>0</v>
      </c>
      <c r="H42" s="8">
        <f t="shared" si="2"/>
        <v>0</v>
      </c>
      <c r="I42" s="8">
        <f t="shared" si="2"/>
        <v>0</v>
      </c>
    </row>
    <row r="43" spans="4:9" ht="9.75" customHeight="1" hidden="1">
      <c r="D43" s="8"/>
      <c r="E43" s="8"/>
      <c r="F43" s="8"/>
      <c r="G43" s="8"/>
      <c r="H43" s="8"/>
      <c r="I43" s="8"/>
    </row>
    <row r="44" spans="1:9" ht="13.5" customHeight="1" hidden="1">
      <c r="A44" s="17" t="s">
        <v>30</v>
      </c>
      <c r="B44" s="17"/>
      <c r="C44" s="17"/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1:9" ht="13.5" customHeight="1" hidden="1">
      <c r="A45" s="9" t="s">
        <v>41</v>
      </c>
      <c r="B45" s="9"/>
      <c r="C45" s="9"/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</row>
    <row r="46" ht="16.5" hidden="1">
      <c r="A46" s="6" t="s">
        <v>103</v>
      </c>
    </row>
  </sheetData>
  <sheetProtection/>
  <mergeCells count="2">
    <mergeCell ref="A1:N1"/>
    <mergeCell ref="A2:A4"/>
  </mergeCells>
  <printOptions horizontalCentered="1"/>
  <pageMargins left="0.7874015748031497" right="0.7874015748031497" top="0.7874015748031497" bottom="0.5905511811023623" header="0.5905511811023623" footer="0.590551181102362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2" width="8.625" style="6" customWidth="1"/>
    <col min="3" max="3" width="8.125" style="6" customWidth="1"/>
    <col min="4" max="4" width="8.625" style="3" customWidth="1"/>
    <col min="5" max="6" width="8.125" style="3" customWidth="1"/>
    <col min="7" max="7" width="9.50390625" style="3" customWidth="1"/>
    <col min="8" max="8" width="8.125" style="3" customWidth="1"/>
    <col min="9" max="9" width="9.50390625" style="3" customWidth="1"/>
    <col min="10" max="10" width="9.125" style="3" hidden="1" customWidth="1"/>
    <col min="11" max="11" width="11.625" style="3" hidden="1" customWidth="1"/>
    <col min="12" max="12" width="10.125" style="3" customWidth="1"/>
    <col min="13" max="13" width="8.1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454" t="s">
        <v>206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6.5" customHeight="1">
      <c r="A2" s="451" t="s">
        <v>189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149</v>
      </c>
      <c r="M2" s="81"/>
      <c r="N2" s="81"/>
    </row>
    <row r="3" spans="1:14" ht="16.5" customHeight="1">
      <c r="A3" s="452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152</v>
      </c>
      <c r="M3" s="84" t="s">
        <v>150</v>
      </c>
      <c r="N3" s="84" t="s">
        <v>153</v>
      </c>
    </row>
    <row r="4" spans="1:14" ht="16.5" customHeight="1">
      <c r="A4" s="453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151</v>
      </c>
    </row>
    <row r="5" spans="1:14" ht="15.75" customHeight="1" hidden="1">
      <c r="A5" s="26" t="s">
        <v>45</v>
      </c>
      <c r="B5" s="14"/>
      <c r="C5" s="14"/>
      <c r="D5" s="7">
        <v>0</v>
      </c>
      <c r="E5" s="7">
        <v>0</v>
      </c>
      <c r="F5" s="7">
        <v>260</v>
      </c>
      <c r="G5" s="7">
        <v>1640</v>
      </c>
      <c r="H5" s="82" t="s">
        <v>99</v>
      </c>
      <c r="I5" s="81"/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5.75" customHeight="1" hidden="1">
      <c r="A6" s="26" t="s">
        <v>46</v>
      </c>
      <c r="B6" s="14"/>
      <c r="C6" s="14"/>
      <c r="D6" s="7">
        <v>0</v>
      </c>
      <c r="E6" s="7">
        <v>420</v>
      </c>
      <c r="F6" s="7">
        <v>1367</v>
      </c>
      <c r="G6" s="7">
        <v>1198</v>
      </c>
      <c r="H6" s="84" t="s">
        <v>3</v>
      </c>
      <c r="I6" s="84" t="s">
        <v>4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s="46" customFormat="1" ht="15" customHeight="1" hidden="1">
      <c r="A7" s="36" t="s">
        <v>47</v>
      </c>
      <c r="B7" s="34"/>
      <c r="C7" s="34"/>
      <c r="D7" s="47">
        <v>0</v>
      </c>
      <c r="E7" s="47">
        <v>0</v>
      </c>
      <c r="F7" s="47">
        <v>360</v>
      </c>
      <c r="G7" s="47">
        <v>874</v>
      </c>
      <c r="H7" s="85" t="s">
        <v>5</v>
      </c>
      <c r="I7" s="85" t="s">
        <v>5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s="46" customFormat="1" ht="15" customHeight="1" hidden="1">
      <c r="A8" s="36" t="s">
        <v>48</v>
      </c>
      <c r="B8" s="34"/>
      <c r="C8" s="34"/>
      <c r="D8" s="47">
        <v>416</v>
      </c>
      <c r="E8" s="47">
        <v>1098</v>
      </c>
      <c r="F8" s="47">
        <v>3497</v>
      </c>
      <c r="G8" s="47">
        <v>2088</v>
      </c>
      <c r="H8" s="82" t="s">
        <v>99</v>
      </c>
      <c r="I8" s="81"/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s="46" customFormat="1" ht="15" customHeight="1" hidden="1">
      <c r="A9" s="36" t="s">
        <v>43</v>
      </c>
      <c r="B9" s="34"/>
      <c r="C9" s="34"/>
      <c r="D9" s="47">
        <v>1142</v>
      </c>
      <c r="E9" s="47">
        <v>223</v>
      </c>
      <c r="F9" s="47">
        <v>5527</v>
      </c>
      <c r="G9" s="47">
        <v>3424</v>
      </c>
      <c r="H9" s="84" t="s">
        <v>3</v>
      </c>
      <c r="I9" s="84" t="s">
        <v>4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s="46" customFormat="1" ht="16.5" hidden="1">
      <c r="A10" s="36" t="s">
        <v>91</v>
      </c>
      <c r="B10" s="64"/>
      <c r="C10" s="64"/>
      <c r="D10" s="47">
        <v>0</v>
      </c>
      <c r="E10" s="47">
        <v>0</v>
      </c>
      <c r="F10" s="47">
        <v>2100</v>
      </c>
      <c r="G10" s="47">
        <v>4673</v>
      </c>
      <c r="H10" s="85" t="s">
        <v>5</v>
      </c>
      <c r="I10" s="85" t="s">
        <v>5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s="46" customFormat="1" ht="16.5" hidden="1">
      <c r="A11" s="36"/>
      <c r="B11" s="66"/>
      <c r="C11" s="66"/>
      <c r="D11" s="47"/>
      <c r="E11" s="47"/>
      <c r="F11" s="47"/>
      <c r="G11" s="47"/>
      <c r="H11" s="84"/>
      <c r="I11" s="84"/>
      <c r="J11" s="138"/>
      <c r="K11" s="84"/>
      <c r="L11" s="88"/>
      <c r="M11" s="88"/>
      <c r="N11" s="88"/>
    </row>
    <row r="12" spans="1:14" s="46" customFormat="1" ht="16.5" hidden="1">
      <c r="A12" s="36" t="s">
        <v>93</v>
      </c>
      <c r="B12" s="47">
        <v>2062</v>
      </c>
      <c r="C12" s="47">
        <v>0</v>
      </c>
      <c r="D12" s="47">
        <v>2287</v>
      </c>
      <c r="E12" s="47">
        <v>666</v>
      </c>
      <c r="F12" s="47">
        <v>3313</v>
      </c>
      <c r="G12" s="47">
        <v>258</v>
      </c>
      <c r="H12" s="47">
        <v>50</v>
      </c>
      <c r="I12" s="47">
        <v>767</v>
      </c>
      <c r="J12" s="140" t="s">
        <v>116</v>
      </c>
      <c r="K12" s="95" t="s">
        <v>116</v>
      </c>
      <c r="L12" s="88">
        <v>1427</v>
      </c>
      <c r="M12" s="88">
        <v>1427</v>
      </c>
      <c r="N12" s="88">
        <v>2051</v>
      </c>
    </row>
    <row r="13" spans="1:14" s="46" customFormat="1" ht="16.5" hidden="1">
      <c r="A13" s="36" t="s">
        <v>94</v>
      </c>
      <c r="B13" s="47">
        <v>10584</v>
      </c>
      <c r="C13" s="47">
        <v>2188</v>
      </c>
      <c r="D13" s="47">
        <v>1038</v>
      </c>
      <c r="E13" s="47">
        <v>160</v>
      </c>
      <c r="F13" s="47">
        <v>2541</v>
      </c>
      <c r="G13" s="47">
        <v>1715</v>
      </c>
      <c r="H13" s="47">
        <v>44</v>
      </c>
      <c r="I13" s="47">
        <v>397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46" customFormat="1" ht="16.5" hidden="1">
      <c r="A14" s="36" t="s">
        <v>95</v>
      </c>
      <c r="B14" s="47">
        <v>8640</v>
      </c>
      <c r="C14" s="47">
        <v>0</v>
      </c>
      <c r="D14" s="47">
        <v>1128</v>
      </c>
      <c r="E14" s="47">
        <v>122</v>
      </c>
      <c r="F14" s="47">
        <v>1880</v>
      </c>
      <c r="G14" s="47">
        <v>1136</v>
      </c>
      <c r="H14" s="47">
        <v>756</v>
      </c>
      <c r="I14" s="47">
        <v>1499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46" customFormat="1" ht="16.5" hidden="1">
      <c r="A15" s="36" t="s">
        <v>104</v>
      </c>
      <c r="B15" s="48">
        <v>621</v>
      </c>
      <c r="C15" s="48">
        <v>462</v>
      </c>
      <c r="D15" s="48">
        <v>2663</v>
      </c>
      <c r="E15" s="48">
        <v>0</v>
      </c>
      <c r="F15" s="48">
        <v>450</v>
      </c>
      <c r="G15" s="48">
        <v>1660</v>
      </c>
      <c r="H15" s="48">
        <v>1924</v>
      </c>
      <c r="I15" s="48">
        <v>7136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46" customFormat="1" ht="13.5" customHeight="1" hidden="1">
      <c r="A16" s="36" t="s">
        <v>107</v>
      </c>
      <c r="B16" s="48">
        <v>1292</v>
      </c>
      <c r="C16" s="48">
        <v>2402</v>
      </c>
      <c r="D16" s="48">
        <v>589</v>
      </c>
      <c r="E16" s="48">
        <v>1260</v>
      </c>
      <c r="F16" s="48">
        <v>0</v>
      </c>
      <c r="G16" s="48">
        <v>3980</v>
      </c>
      <c r="H16" s="48">
        <v>1877</v>
      </c>
      <c r="I16" s="48">
        <v>5184</v>
      </c>
      <c r="J16" s="151">
        <v>1040</v>
      </c>
      <c r="K16" s="88">
        <v>0</v>
      </c>
      <c r="L16" s="88">
        <v>1125</v>
      </c>
      <c r="M16" s="88">
        <v>1125</v>
      </c>
      <c r="N16" s="88">
        <v>5538</v>
      </c>
    </row>
    <row r="17" spans="1:14" s="46" customFormat="1" ht="13.5" customHeight="1" hidden="1">
      <c r="A17" s="36" t="s">
        <v>114</v>
      </c>
      <c r="B17" s="48">
        <v>1083</v>
      </c>
      <c r="C17" s="48">
        <v>1313</v>
      </c>
      <c r="D17" s="48">
        <v>1995</v>
      </c>
      <c r="E17" s="48">
        <v>0</v>
      </c>
      <c r="F17" s="48">
        <v>1366</v>
      </c>
      <c r="G17" s="48">
        <v>4029</v>
      </c>
      <c r="H17" s="48">
        <v>67</v>
      </c>
      <c r="I17" s="48">
        <v>4038</v>
      </c>
      <c r="J17" s="151">
        <v>4950</v>
      </c>
      <c r="K17" s="88">
        <v>1586142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36" t="s">
        <v>128</v>
      </c>
      <c r="B18" s="48">
        <v>1939</v>
      </c>
      <c r="C18" s="48">
        <v>500</v>
      </c>
      <c r="D18" s="48">
        <v>610</v>
      </c>
      <c r="E18" s="48">
        <v>0</v>
      </c>
      <c r="F18" s="48">
        <v>9611</v>
      </c>
      <c r="G18" s="48">
        <v>1709</v>
      </c>
      <c r="H18" s="48">
        <v>1585</v>
      </c>
      <c r="I18" s="48">
        <v>1512</v>
      </c>
      <c r="J18" s="151">
        <v>0</v>
      </c>
      <c r="K18" s="88">
        <v>0</v>
      </c>
      <c r="L18" s="48"/>
      <c r="M18" s="48"/>
      <c r="N18" s="48"/>
    </row>
    <row r="19" spans="1:14" s="46" customFormat="1" ht="15" customHeight="1" hidden="1">
      <c r="A19" s="36" t="s">
        <v>130</v>
      </c>
      <c r="B19" s="48">
        <v>4428</v>
      </c>
      <c r="C19" s="48">
        <v>170</v>
      </c>
      <c r="D19" s="48">
        <v>3706</v>
      </c>
      <c r="E19" s="48">
        <v>0</v>
      </c>
      <c r="F19" s="48">
        <v>3385</v>
      </c>
      <c r="G19" s="48">
        <v>5054</v>
      </c>
      <c r="H19" s="48">
        <v>3973</v>
      </c>
      <c r="I19" s="48">
        <v>8509</v>
      </c>
      <c r="J19" s="152">
        <v>7435</v>
      </c>
      <c r="K19" s="48">
        <v>1877976</v>
      </c>
      <c r="L19" s="48"/>
      <c r="M19" s="48"/>
      <c r="N19" s="48"/>
    </row>
    <row r="20" spans="1:14" s="46" customFormat="1" ht="15" customHeight="1" hidden="1">
      <c r="A20" s="75" t="s">
        <v>137</v>
      </c>
      <c r="B20" s="48">
        <v>0</v>
      </c>
      <c r="C20" s="48">
        <v>4895</v>
      </c>
      <c r="D20" s="48">
        <v>2490</v>
      </c>
      <c r="E20" s="48">
        <v>0</v>
      </c>
      <c r="F20" s="48">
        <v>4430</v>
      </c>
      <c r="G20" s="48">
        <v>3042</v>
      </c>
      <c r="H20" s="48">
        <v>6142</v>
      </c>
      <c r="I20" s="48">
        <v>21904</v>
      </c>
      <c r="J20" s="152">
        <v>7435</v>
      </c>
      <c r="K20" s="48">
        <v>1877976</v>
      </c>
      <c r="L20" s="48"/>
      <c r="M20" s="48"/>
      <c r="N20" s="48"/>
    </row>
    <row r="21" spans="1:14" s="46" customFormat="1" ht="15.75" customHeight="1" hidden="1">
      <c r="A21" s="75" t="s">
        <v>181</v>
      </c>
      <c r="B21" s="265">
        <v>1593</v>
      </c>
      <c r="C21" s="265">
        <v>590</v>
      </c>
      <c r="D21" s="265">
        <v>1100</v>
      </c>
      <c r="E21" s="265">
        <v>150</v>
      </c>
      <c r="F21" s="265">
        <v>4442</v>
      </c>
      <c r="G21" s="265">
        <v>8992</v>
      </c>
      <c r="H21" s="265">
        <v>315</v>
      </c>
      <c r="I21" s="265">
        <v>5453</v>
      </c>
      <c r="J21" s="282"/>
      <c r="K21" s="265"/>
      <c r="L21" s="265"/>
      <c r="M21" s="265"/>
      <c r="N21" s="265"/>
    </row>
    <row r="22" spans="1:14" s="46" customFormat="1" ht="15.75" customHeight="1" hidden="1">
      <c r="A22" s="75" t="s">
        <v>182</v>
      </c>
      <c r="B22" s="265">
        <v>4108</v>
      </c>
      <c r="C22" s="265">
        <v>0</v>
      </c>
      <c r="D22" s="265">
        <v>7085</v>
      </c>
      <c r="E22" s="265">
        <v>170</v>
      </c>
      <c r="F22" s="265">
        <v>873</v>
      </c>
      <c r="G22" s="265">
        <v>24204</v>
      </c>
      <c r="H22" s="265">
        <v>455</v>
      </c>
      <c r="I22" s="265">
        <v>5334</v>
      </c>
      <c r="J22" s="265">
        <v>7435</v>
      </c>
      <c r="K22" s="265">
        <v>1877976</v>
      </c>
      <c r="L22" s="265">
        <v>160531</v>
      </c>
      <c r="M22" s="265">
        <v>1508</v>
      </c>
      <c r="N22" s="265">
        <v>15881314</v>
      </c>
    </row>
    <row r="23" spans="1:14" s="46" customFormat="1" ht="15.75" customHeight="1" hidden="1">
      <c r="A23" s="75" t="s">
        <v>183</v>
      </c>
      <c r="B23" s="265">
        <v>4900</v>
      </c>
      <c r="C23" s="265">
        <v>0</v>
      </c>
      <c r="D23" s="265">
        <v>1050</v>
      </c>
      <c r="E23" s="265">
        <v>0</v>
      </c>
      <c r="F23" s="265">
        <v>8649</v>
      </c>
      <c r="G23" s="265">
        <v>13434</v>
      </c>
      <c r="H23" s="265">
        <v>1093</v>
      </c>
      <c r="I23" s="265">
        <v>3571</v>
      </c>
      <c r="J23" s="265">
        <v>7435</v>
      </c>
      <c r="K23" s="265">
        <v>1877976</v>
      </c>
      <c r="L23" s="265">
        <v>0</v>
      </c>
      <c r="M23" s="265">
        <v>0</v>
      </c>
      <c r="N23" s="265">
        <v>17550302</v>
      </c>
    </row>
    <row r="24" spans="1:14" s="46" customFormat="1" ht="15.75" customHeight="1" hidden="1">
      <c r="A24" s="75" t="s">
        <v>184</v>
      </c>
      <c r="B24" s="265">
        <v>1470</v>
      </c>
      <c r="C24" s="265">
        <v>0</v>
      </c>
      <c r="D24" s="265">
        <v>104</v>
      </c>
      <c r="E24" s="265">
        <v>1100</v>
      </c>
      <c r="F24" s="265">
        <v>300</v>
      </c>
      <c r="G24" s="265">
        <v>2550</v>
      </c>
      <c r="H24" s="265">
        <v>280</v>
      </c>
      <c r="I24" s="265">
        <v>2840</v>
      </c>
      <c r="J24" s="265">
        <v>7435</v>
      </c>
      <c r="K24" s="265">
        <v>1877976</v>
      </c>
      <c r="L24" s="265">
        <v>0</v>
      </c>
      <c r="M24" s="265">
        <v>2590</v>
      </c>
      <c r="N24" s="265">
        <v>16224560</v>
      </c>
    </row>
    <row r="25" spans="1:14" s="46" customFormat="1" ht="15.75" customHeight="1" hidden="1">
      <c r="A25" s="75" t="s">
        <v>187</v>
      </c>
      <c r="B25" s="265">
        <v>500</v>
      </c>
      <c r="C25" s="265">
        <v>0</v>
      </c>
      <c r="D25" s="265">
        <v>578</v>
      </c>
      <c r="E25" s="265">
        <v>0</v>
      </c>
      <c r="F25" s="265">
        <v>0</v>
      </c>
      <c r="G25" s="265">
        <v>0</v>
      </c>
      <c r="H25" s="265">
        <v>465</v>
      </c>
      <c r="I25" s="265">
        <v>97</v>
      </c>
      <c r="J25" s="265">
        <v>7435</v>
      </c>
      <c r="K25" s="265">
        <v>1877976</v>
      </c>
      <c r="L25" s="265">
        <v>0</v>
      </c>
      <c r="M25" s="265">
        <v>2590</v>
      </c>
      <c r="N25" s="265">
        <v>19076368</v>
      </c>
    </row>
    <row r="26" spans="1:14" s="46" customFormat="1" ht="15.75" customHeight="1" hidden="1">
      <c r="A26" s="75" t="s">
        <v>195</v>
      </c>
      <c r="B26" s="265">
        <v>2940</v>
      </c>
      <c r="C26" s="265">
        <v>1810</v>
      </c>
      <c r="D26" s="265">
        <v>1321</v>
      </c>
      <c r="E26" s="265">
        <v>525</v>
      </c>
      <c r="F26" s="265">
        <v>0</v>
      </c>
      <c r="G26" s="265">
        <v>1100</v>
      </c>
      <c r="H26" s="265">
        <v>364</v>
      </c>
      <c r="I26" s="265">
        <v>984</v>
      </c>
      <c r="J26" s="265">
        <v>7435</v>
      </c>
      <c r="K26" s="265">
        <v>1877976</v>
      </c>
      <c r="L26" s="265">
        <v>0</v>
      </c>
      <c r="M26" s="265">
        <v>2590</v>
      </c>
      <c r="N26" s="265">
        <v>16957000</v>
      </c>
    </row>
    <row r="27" spans="1:14" s="46" customFormat="1" ht="15.75" customHeight="1" hidden="1">
      <c r="A27" s="75" t="s">
        <v>196</v>
      </c>
      <c r="B27" s="265">
        <v>0</v>
      </c>
      <c r="C27" s="265">
        <v>0</v>
      </c>
      <c r="D27" s="265">
        <v>0</v>
      </c>
      <c r="E27" s="265">
        <v>1328</v>
      </c>
      <c r="F27" s="265">
        <v>0</v>
      </c>
      <c r="G27" s="265">
        <v>630</v>
      </c>
      <c r="H27" s="265">
        <v>0</v>
      </c>
      <c r="I27" s="265">
        <v>1332</v>
      </c>
      <c r="J27" s="265">
        <v>0</v>
      </c>
      <c r="K27" s="265">
        <v>0</v>
      </c>
      <c r="L27" s="265">
        <v>0</v>
      </c>
      <c r="M27" s="265">
        <v>2590</v>
      </c>
      <c r="N27" s="265">
        <v>19035498</v>
      </c>
    </row>
    <row r="28" spans="1:14" s="46" customFormat="1" ht="15.75" customHeight="1">
      <c r="A28" s="75" t="s">
        <v>197</v>
      </c>
      <c r="B28" s="265">
        <v>0</v>
      </c>
      <c r="C28" s="265">
        <v>0</v>
      </c>
      <c r="D28" s="265">
        <v>0</v>
      </c>
      <c r="E28" s="265">
        <v>0</v>
      </c>
      <c r="F28" s="265">
        <v>0</v>
      </c>
      <c r="G28" s="265">
        <v>1565</v>
      </c>
      <c r="H28" s="265">
        <v>2420</v>
      </c>
      <c r="I28" s="265">
        <v>1904</v>
      </c>
      <c r="J28" s="265">
        <v>0</v>
      </c>
      <c r="K28" s="265">
        <v>0</v>
      </c>
      <c r="L28" s="265">
        <v>0</v>
      </c>
      <c r="M28" s="265">
        <v>2590</v>
      </c>
      <c r="N28" s="265">
        <v>20260968</v>
      </c>
    </row>
    <row r="29" spans="1:14" s="46" customFormat="1" ht="15.75" customHeight="1">
      <c r="A29" s="75" t="s">
        <v>214</v>
      </c>
      <c r="B29" s="265">
        <v>0</v>
      </c>
      <c r="C29" s="265">
        <v>0</v>
      </c>
      <c r="D29" s="265">
        <v>1009</v>
      </c>
      <c r="E29" s="265">
        <v>0</v>
      </c>
      <c r="F29" s="265">
        <v>0</v>
      </c>
      <c r="G29" s="265">
        <v>1128</v>
      </c>
      <c r="H29" s="265">
        <v>1061</v>
      </c>
      <c r="I29" s="265">
        <v>2436</v>
      </c>
      <c r="J29" s="265">
        <v>7435</v>
      </c>
      <c r="K29" s="265">
        <v>1877976</v>
      </c>
      <c r="L29" s="265">
        <v>0</v>
      </c>
      <c r="M29" s="265">
        <v>2590</v>
      </c>
      <c r="N29" s="265">
        <v>19214735</v>
      </c>
    </row>
    <row r="30" spans="1:14" s="46" customFormat="1" ht="15.75" customHeight="1">
      <c r="A30" s="75" t="s">
        <v>220</v>
      </c>
      <c r="B30" s="265">
        <v>0</v>
      </c>
      <c r="C30" s="265">
        <v>0</v>
      </c>
      <c r="D30" s="265">
        <v>990</v>
      </c>
      <c r="E30" s="265">
        <v>1318</v>
      </c>
      <c r="F30" s="265">
        <v>0</v>
      </c>
      <c r="G30" s="265">
        <v>180</v>
      </c>
      <c r="H30" s="265">
        <v>1984</v>
      </c>
      <c r="I30" s="265">
        <v>691</v>
      </c>
      <c r="J30" s="265">
        <v>0</v>
      </c>
      <c r="K30" s="265">
        <v>0</v>
      </c>
      <c r="L30" s="265">
        <v>0</v>
      </c>
      <c r="M30" s="265">
        <v>2590</v>
      </c>
      <c r="N30" s="265">
        <v>20410450</v>
      </c>
    </row>
    <row r="31" spans="1:14" s="46" customFormat="1" ht="15.75" customHeight="1">
      <c r="A31" s="75" t="s">
        <v>228</v>
      </c>
      <c r="B31" s="265">
        <v>0</v>
      </c>
      <c r="C31" s="265">
        <v>0</v>
      </c>
      <c r="D31" s="265">
        <v>8477</v>
      </c>
      <c r="E31" s="265">
        <v>0</v>
      </c>
      <c r="F31" s="265">
        <v>0</v>
      </c>
      <c r="G31" s="265">
        <v>0</v>
      </c>
      <c r="H31" s="265">
        <v>424</v>
      </c>
      <c r="I31" s="265">
        <v>500</v>
      </c>
      <c r="J31" s="265">
        <v>7435</v>
      </c>
      <c r="K31" s="265">
        <v>1877976</v>
      </c>
      <c r="L31" s="265">
        <v>0</v>
      </c>
      <c r="M31" s="265">
        <v>870</v>
      </c>
      <c r="N31" s="265">
        <v>5006333</v>
      </c>
    </row>
    <row r="32" spans="1:14" s="46" customFormat="1" ht="15.75" customHeight="1">
      <c r="A32" s="75" t="s">
        <v>236</v>
      </c>
      <c r="B32" s="265">
        <f aca="true" t="shared" si="0" ref="B32:N32">B34+B40</f>
        <v>1500</v>
      </c>
      <c r="C32" s="265">
        <f t="shared" si="0"/>
        <v>0</v>
      </c>
      <c r="D32" s="265">
        <f t="shared" si="0"/>
        <v>3200</v>
      </c>
      <c r="E32" s="265">
        <f t="shared" si="0"/>
        <v>1000</v>
      </c>
      <c r="F32" s="265">
        <f t="shared" si="0"/>
        <v>0</v>
      </c>
      <c r="G32" s="265">
        <f t="shared" si="0"/>
        <v>0</v>
      </c>
      <c r="H32" s="265">
        <f t="shared" si="0"/>
        <v>1428</v>
      </c>
      <c r="I32" s="265">
        <f t="shared" si="0"/>
        <v>2028</v>
      </c>
      <c r="J32" s="265">
        <f t="shared" si="0"/>
        <v>7435</v>
      </c>
      <c r="K32" s="265">
        <f t="shared" si="0"/>
        <v>1877976</v>
      </c>
      <c r="L32" s="265">
        <f t="shared" si="0"/>
        <v>0</v>
      </c>
      <c r="M32" s="265">
        <f t="shared" si="0"/>
        <v>0</v>
      </c>
      <c r="N32" s="265">
        <f t="shared" si="0"/>
        <v>22094154</v>
      </c>
    </row>
    <row r="33" spans="1:14" s="46" customFormat="1" ht="7.5" customHeight="1">
      <c r="A33" s="62"/>
      <c r="B33" s="332"/>
      <c r="C33" s="332"/>
      <c r="D33" s="297"/>
      <c r="E33" s="297"/>
      <c r="F33" s="297"/>
      <c r="G33" s="297"/>
      <c r="H33" s="297"/>
      <c r="I33" s="297"/>
      <c r="J33" s="306"/>
      <c r="K33" s="261"/>
      <c r="L33" s="261"/>
      <c r="M33" s="261"/>
      <c r="N33" s="261"/>
    </row>
    <row r="34" spans="1:14" s="46" customFormat="1" ht="15" customHeight="1">
      <c r="A34" s="61" t="s">
        <v>60</v>
      </c>
      <c r="B34" s="290">
        <f aca="true" t="shared" si="1" ref="B34:N34">SUM(B36:B38)</f>
        <v>1500</v>
      </c>
      <c r="C34" s="290">
        <f t="shared" si="1"/>
        <v>0</v>
      </c>
      <c r="D34" s="290">
        <f t="shared" si="1"/>
        <v>3200</v>
      </c>
      <c r="E34" s="290">
        <f t="shared" si="1"/>
        <v>1000</v>
      </c>
      <c r="F34" s="290">
        <f t="shared" si="1"/>
        <v>0</v>
      </c>
      <c r="G34" s="290">
        <f t="shared" si="1"/>
        <v>0</v>
      </c>
      <c r="H34" s="290">
        <f t="shared" si="1"/>
        <v>1428</v>
      </c>
      <c r="I34" s="290">
        <f t="shared" si="1"/>
        <v>2028</v>
      </c>
      <c r="J34" s="290">
        <f t="shared" si="1"/>
        <v>7435</v>
      </c>
      <c r="K34" s="290">
        <f t="shared" si="1"/>
        <v>1877976</v>
      </c>
      <c r="L34" s="290">
        <f t="shared" si="1"/>
        <v>0</v>
      </c>
      <c r="M34" s="290">
        <f t="shared" si="1"/>
        <v>0</v>
      </c>
      <c r="N34" s="290">
        <f t="shared" si="1"/>
        <v>22094154</v>
      </c>
    </row>
    <row r="35" spans="1:14" s="46" customFormat="1" ht="7.5" customHeight="1">
      <c r="A35" s="63"/>
      <c r="B35" s="299"/>
      <c r="C35" s="299"/>
      <c r="D35" s="290"/>
      <c r="E35" s="290"/>
      <c r="F35" s="290"/>
      <c r="G35" s="290"/>
      <c r="H35" s="290"/>
      <c r="I35" s="290"/>
      <c r="J35" s="333"/>
      <c r="K35" s="334"/>
      <c r="L35" s="288"/>
      <c r="M35" s="288"/>
      <c r="N35" s="305"/>
    </row>
    <row r="36" spans="1:14" s="46" customFormat="1" ht="15" customHeight="1">
      <c r="A36" s="56" t="s">
        <v>73</v>
      </c>
      <c r="B36" s="290">
        <v>0</v>
      </c>
      <c r="C36" s="265">
        <v>0</v>
      </c>
      <c r="D36" s="265">
        <v>1200</v>
      </c>
      <c r="E36" s="265">
        <v>0</v>
      </c>
      <c r="F36" s="265">
        <v>0</v>
      </c>
      <c r="G36" s="265">
        <v>0</v>
      </c>
      <c r="H36" s="265">
        <v>1428</v>
      </c>
      <c r="I36" s="265">
        <v>1372</v>
      </c>
      <c r="J36" s="282">
        <v>6135</v>
      </c>
      <c r="K36" s="265">
        <v>1678094</v>
      </c>
      <c r="L36" s="290">
        <v>0</v>
      </c>
      <c r="M36" s="290">
        <f>0</f>
        <v>0</v>
      </c>
      <c r="N36" s="290">
        <v>12209591</v>
      </c>
    </row>
    <row r="37" spans="1:14" s="46" customFormat="1" ht="15" customHeight="1">
      <c r="A37" s="56" t="s">
        <v>74</v>
      </c>
      <c r="B37" s="290">
        <v>1500</v>
      </c>
      <c r="C37" s="265">
        <v>0</v>
      </c>
      <c r="D37" s="265">
        <v>0</v>
      </c>
      <c r="E37" s="265">
        <v>0</v>
      </c>
      <c r="F37" s="265">
        <v>0</v>
      </c>
      <c r="G37" s="265">
        <v>0</v>
      </c>
      <c r="H37" s="265">
        <v>0</v>
      </c>
      <c r="I37" s="265">
        <v>656</v>
      </c>
      <c r="J37" s="282">
        <v>1300</v>
      </c>
      <c r="K37" s="265">
        <v>199882</v>
      </c>
      <c r="L37" s="290">
        <v>0</v>
      </c>
      <c r="M37" s="290">
        <v>0</v>
      </c>
      <c r="N37" s="290">
        <v>8348050</v>
      </c>
    </row>
    <row r="38" spans="1:14" s="46" customFormat="1" ht="15" customHeight="1">
      <c r="A38" s="68" t="s">
        <v>75</v>
      </c>
      <c r="B38" s="283">
        <v>0</v>
      </c>
      <c r="C38" s="314">
        <v>0</v>
      </c>
      <c r="D38" s="314">
        <v>2000</v>
      </c>
      <c r="E38" s="314">
        <v>1000</v>
      </c>
      <c r="F38" s="314">
        <v>0</v>
      </c>
      <c r="G38" s="314">
        <v>0</v>
      </c>
      <c r="H38" s="314">
        <f>0</f>
        <v>0</v>
      </c>
      <c r="I38" s="314">
        <v>0</v>
      </c>
      <c r="J38" s="315">
        <v>0</v>
      </c>
      <c r="K38" s="314">
        <v>0</v>
      </c>
      <c r="L38" s="283">
        <v>0</v>
      </c>
      <c r="M38" s="283">
        <v>0</v>
      </c>
      <c r="N38" s="283">
        <v>1536513</v>
      </c>
    </row>
    <row r="39" spans="1:14" s="46" customFormat="1" ht="7.5" customHeight="1" hidden="1">
      <c r="A39" s="35"/>
      <c r="B39" s="289"/>
      <c r="C39" s="289"/>
      <c r="D39" s="337"/>
      <c r="E39" s="337"/>
      <c r="F39" s="337"/>
      <c r="G39" s="337"/>
      <c r="H39" s="337"/>
      <c r="I39" s="338"/>
      <c r="J39" s="339"/>
      <c r="K39" s="338"/>
      <c r="L39" s="288"/>
      <c r="M39" s="288"/>
      <c r="N39" s="305"/>
    </row>
    <row r="40" spans="1:14" s="46" customFormat="1" ht="12" customHeight="1" hidden="1">
      <c r="A40" s="61" t="s">
        <v>55</v>
      </c>
      <c r="B40" s="289">
        <f aca="true" t="shared" si="2" ref="B40:N40">SUM(B42:B43)</f>
        <v>0</v>
      </c>
      <c r="C40" s="289">
        <f t="shared" si="2"/>
        <v>0</v>
      </c>
      <c r="D40" s="289">
        <f t="shared" si="2"/>
        <v>0</v>
      </c>
      <c r="E40" s="289">
        <f t="shared" si="2"/>
        <v>0</v>
      </c>
      <c r="F40" s="289">
        <f t="shared" si="2"/>
        <v>0</v>
      </c>
      <c r="G40" s="289">
        <f t="shared" si="2"/>
        <v>0</v>
      </c>
      <c r="H40" s="289">
        <f t="shared" si="2"/>
        <v>0</v>
      </c>
      <c r="I40" s="290">
        <v>0</v>
      </c>
      <c r="J40" s="290">
        <f t="shared" si="2"/>
        <v>0</v>
      </c>
      <c r="K40" s="290">
        <f t="shared" si="2"/>
        <v>0</v>
      </c>
      <c r="L40" s="290">
        <f t="shared" si="2"/>
        <v>0</v>
      </c>
      <c r="M40" s="290">
        <f t="shared" si="2"/>
        <v>0</v>
      </c>
      <c r="N40" s="290">
        <f t="shared" si="2"/>
        <v>0</v>
      </c>
    </row>
    <row r="41" spans="1:14" s="46" customFormat="1" ht="7.5" customHeight="1" hidden="1">
      <c r="A41" s="63"/>
      <c r="B41" s="299"/>
      <c r="C41" s="299"/>
      <c r="D41" s="299"/>
      <c r="E41" s="299"/>
      <c r="F41" s="299"/>
      <c r="G41" s="299"/>
      <c r="H41" s="299"/>
      <c r="I41" s="340"/>
      <c r="J41" s="272"/>
      <c r="K41" s="340"/>
      <c r="L41" s="288"/>
      <c r="M41" s="288"/>
      <c r="N41" s="305"/>
    </row>
    <row r="42" spans="1:14" s="46" customFormat="1" ht="15" customHeight="1" hidden="1">
      <c r="A42" s="44" t="s">
        <v>76</v>
      </c>
      <c r="B42" s="309">
        <v>0</v>
      </c>
      <c r="C42" s="309">
        <v>0</v>
      </c>
      <c r="D42" s="309">
        <v>0</v>
      </c>
      <c r="E42" s="309">
        <v>0</v>
      </c>
      <c r="F42" s="309">
        <v>0</v>
      </c>
      <c r="G42" s="309">
        <v>0</v>
      </c>
      <c r="H42" s="309">
        <v>0</v>
      </c>
      <c r="I42" s="309">
        <v>0</v>
      </c>
      <c r="J42" s="341">
        <v>0</v>
      </c>
      <c r="K42" s="283">
        <v>0</v>
      </c>
      <c r="L42" s="283">
        <f>0</f>
        <v>0</v>
      </c>
      <c r="M42" s="283">
        <f>0</f>
        <v>0</v>
      </c>
      <c r="N42" s="283">
        <f>0</f>
        <v>0</v>
      </c>
    </row>
    <row r="43" spans="1:14" s="46" customFormat="1" ht="15" customHeight="1" hidden="1">
      <c r="A43" s="44" t="s">
        <v>190</v>
      </c>
      <c r="B43" s="309">
        <v>0</v>
      </c>
      <c r="C43" s="309">
        <v>0</v>
      </c>
      <c r="D43" s="309">
        <v>0</v>
      </c>
      <c r="E43" s="309">
        <v>0</v>
      </c>
      <c r="F43" s="309">
        <v>0</v>
      </c>
      <c r="G43" s="309">
        <v>0</v>
      </c>
      <c r="H43" s="309">
        <v>0</v>
      </c>
      <c r="I43" s="309">
        <v>0</v>
      </c>
      <c r="J43" s="341">
        <v>0</v>
      </c>
      <c r="K43" s="283">
        <v>0</v>
      </c>
      <c r="L43" s="283">
        <f>0</f>
        <v>0</v>
      </c>
      <c r="M43" s="283">
        <f>0</f>
        <v>0</v>
      </c>
      <c r="N43" s="283">
        <f>0</f>
        <v>0</v>
      </c>
    </row>
  </sheetData>
  <sheetProtection/>
  <mergeCells count="2">
    <mergeCell ref="A1:N1"/>
    <mergeCell ref="A2:A4"/>
  </mergeCells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3" customWidth="1"/>
    <col min="2" max="2" width="8.625" style="3" customWidth="1"/>
    <col min="3" max="5" width="8.125" style="3" customWidth="1"/>
    <col min="6" max="7" width="8.625" style="3" customWidth="1"/>
    <col min="8" max="8" width="9.125" style="3" customWidth="1"/>
    <col min="9" max="9" width="8.625" style="3" customWidth="1"/>
    <col min="10" max="10" width="9.125" style="3" hidden="1" customWidth="1"/>
    <col min="11" max="11" width="11.625" style="3" hidden="1" customWidth="1"/>
    <col min="12" max="13" width="9.50390625" style="3" customWidth="1"/>
    <col min="14" max="14" width="14.875" style="3" customWidth="1"/>
    <col min="15" max="16384" width="9.00390625" style="3" customWidth="1"/>
  </cols>
  <sheetData>
    <row r="1" spans="1:14" s="1" customFormat="1" ht="32.25" customHeight="1">
      <c r="A1" s="454" t="s">
        <v>219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6.5" customHeight="1">
      <c r="A2" s="461" t="s">
        <v>189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149</v>
      </c>
      <c r="M2" s="81"/>
      <c r="N2" s="81"/>
    </row>
    <row r="3" spans="1:14" ht="16.5" customHeight="1">
      <c r="A3" s="462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152</v>
      </c>
      <c r="M3" s="84" t="s">
        <v>150</v>
      </c>
      <c r="N3" s="84" t="s">
        <v>153</v>
      </c>
    </row>
    <row r="4" spans="1:14" ht="16.5" customHeight="1">
      <c r="A4" s="463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151</v>
      </c>
    </row>
    <row r="5" spans="1:14" ht="15.75" customHeight="1" hidden="1">
      <c r="A5" s="26" t="s">
        <v>45</v>
      </c>
      <c r="B5" s="14"/>
      <c r="C5" s="14"/>
      <c r="D5" s="7">
        <v>3031</v>
      </c>
      <c r="E5" s="7">
        <v>0</v>
      </c>
      <c r="F5" s="7">
        <v>4382</v>
      </c>
      <c r="G5" s="7">
        <v>2368</v>
      </c>
      <c r="H5" s="82" t="s">
        <v>99</v>
      </c>
      <c r="I5" s="81"/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5.75" customHeight="1" hidden="1">
      <c r="A6" s="26" t="s">
        <v>46</v>
      </c>
      <c r="B6" s="14"/>
      <c r="C6" s="14"/>
      <c r="D6" s="7">
        <v>200</v>
      </c>
      <c r="E6" s="7">
        <v>0</v>
      </c>
      <c r="F6" s="7">
        <v>2990</v>
      </c>
      <c r="G6" s="7">
        <v>767</v>
      </c>
      <c r="H6" s="84" t="s">
        <v>3</v>
      </c>
      <c r="I6" s="84" t="s">
        <v>4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ht="15.75" customHeight="1" hidden="1">
      <c r="A7" s="26" t="s">
        <v>47</v>
      </c>
      <c r="B7" s="14"/>
      <c r="C7" s="14"/>
      <c r="D7" s="7">
        <v>0</v>
      </c>
      <c r="E7" s="7">
        <v>0</v>
      </c>
      <c r="F7" s="7">
        <v>3745</v>
      </c>
      <c r="G7" s="7">
        <v>1741</v>
      </c>
      <c r="H7" s="85" t="s">
        <v>5</v>
      </c>
      <c r="I7" s="85" t="s">
        <v>5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ht="15.75" customHeight="1" hidden="1">
      <c r="A8" s="26" t="s">
        <v>48</v>
      </c>
      <c r="B8" s="14"/>
      <c r="C8" s="14"/>
      <c r="D8" s="7">
        <v>398</v>
      </c>
      <c r="E8" s="7">
        <v>0</v>
      </c>
      <c r="F8" s="7">
        <v>5074</v>
      </c>
      <c r="G8" s="7">
        <v>725</v>
      </c>
      <c r="H8" s="82" t="s">
        <v>99</v>
      </c>
      <c r="I8" s="81"/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ht="15.75" customHeight="1" hidden="1">
      <c r="A9" s="26" t="s">
        <v>43</v>
      </c>
      <c r="B9" s="14"/>
      <c r="C9" s="14"/>
      <c r="D9" s="7">
        <v>0</v>
      </c>
      <c r="E9" s="7">
        <v>0</v>
      </c>
      <c r="F9" s="7">
        <v>2854</v>
      </c>
      <c r="G9" s="7">
        <v>716</v>
      </c>
      <c r="H9" s="84" t="s">
        <v>3</v>
      </c>
      <c r="I9" s="84" t="s">
        <v>4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ht="16.5" hidden="1">
      <c r="A10" s="36" t="s">
        <v>91</v>
      </c>
      <c r="B10" s="64"/>
      <c r="C10" s="64"/>
      <c r="D10" s="7">
        <v>0</v>
      </c>
      <c r="E10" s="7">
        <v>0</v>
      </c>
      <c r="F10" s="7">
        <v>1050</v>
      </c>
      <c r="G10" s="7">
        <v>2523</v>
      </c>
      <c r="H10" s="85" t="s">
        <v>5</v>
      </c>
      <c r="I10" s="85" t="s">
        <v>5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ht="16.5" hidden="1">
      <c r="A11" s="36"/>
      <c r="B11" s="66"/>
      <c r="C11" s="66"/>
      <c r="D11" s="7"/>
      <c r="E11" s="7"/>
      <c r="F11" s="7"/>
      <c r="G11" s="7"/>
      <c r="H11" s="84"/>
      <c r="I11" s="84"/>
      <c r="J11" s="138"/>
      <c r="K11" s="84"/>
      <c r="L11" s="88"/>
      <c r="M11" s="88"/>
      <c r="N11" s="88"/>
    </row>
    <row r="12" spans="1:14" s="46" customFormat="1" ht="16.5" hidden="1">
      <c r="A12" s="36" t="s">
        <v>93</v>
      </c>
      <c r="B12" s="47">
        <v>0</v>
      </c>
      <c r="C12" s="47">
        <v>0</v>
      </c>
      <c r="D12" s="47">
        <v>1073</v>
      </c>
      <c r="E12" s="47">
        <v>0</v>
      </c>
      <c r="F12" s="47">
        <v>6123</v>
      </c>
      <c r="G12" s="47">
        <v>0</v>
      </c>
      <c r="H12" s="47">
        <v>0</v>
      </c>
      <c r="I12" s="47">
        <v>0</v>
      </c>
      <c r="J12" s="140" t="s">
        <v>116</v>
      </c>
      <c r="K12" s="95" t="s">
        <v>116</v>
      </c>
      <c r="L12" s="88">
        <v>1427</v>
      </c>
      <c r="M12" s="88">
        <v>1427</v>
      </c>
      <c r="N12" s="88">
        <v>2051</v>
      </c>
    </row>
    <row r="13" spans="1:14" s="129" customFormat="1" ht="16.5" hidden="1">
      <c r="A13" s="122" t="s">
        <v>94</v>
      </c>
      <c r="B13" s="123">
        <v>0</v>
      </c>
      <c r="C13" s="123">
        <v>0</v>
      </c>
      <c r="D13" s="123">
        <v>720</v>
      </c>
      <c r="E13" s="123">
        <v>80</v>
      </c>
      <c r="F13" s="123">
        <v>1622</v>
      </c>
      <c r="G13" s="123">
        <v>0</v>
      </c>
      <c r="H13" s="123">
        <v>347</v>
      </c>
      <c r="I13" s="123">
        <v>838</v>
      </c>
      <c r="J13" s="155" t="s">
        <v>118</v>
      </c>
      <c r="K13" s="124" t="s">
        <v>118</v>
      </c>
      <c r="L13" s="120">
        <v>1293</v>
      </c>
      <c r="M13" s="120">
        <v>1293</v>
      </c>
      <c r="N13" s="120">
        <v>1613</v>
      </c>
    </row>
    <row r="14" spans="1:14" s="129" customFormat="1" ht="16.5" hidden="1">
      <c r="A14" s="122" t="s">
        <v>95</v>
      </c>
      <c r="B14" s="123">
        <v>2637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84</v>
      </c>
      <c r="I14" s="123">
        <v>378</v>
      </c>
      <c r="J14" s="155" t="s">
        <v>118</v>
      </c>
      <c r="K14" s="124" t="s">
        <v>118</v>
      </c>
      <c r="L14" s="120">
        <v>1148</v>
      </c>
      <c r="M14" s="120">
        <v>1148</v>
      </c>
      <c r="N14" s="120">
        <v>814</v>
      </c>
    </row>
    <row r="15" spans="1:14" s="129" customFormat="1" ht="16.5" hidden="1">
      <c r="A15" s="122" t="s">
        <v>104</v>
      </c>
      <c r="B15" s="123">
        <v>0</v>
      </c>
      <c r="C15" s="123">
        <v>2013</v>
      </c>
      <c r="D15" s="123">
        <v>0</v>
      </c>
      <c r="E15" s="123">
        <v>0</v>
      </c>
      <c r="F15" s="123">
        <v>872</v>
      </c>
      <c r="G15" s="123">
        <v>0</v>
      </c>
      <c r="H15" s="123">
        <v>275</v>
      </c>
      <c r="I15" s="123">
        <v>0</v>
      </c>
      <c r="J15" s="155" t="s">
        <v>118</v>
      </c>
      <c r="K15" s="124" t="s">
        <v>118</v>
      </c>
      <c r="L15" s="120">
        <v>325</v>
      </c>
      <c r="M15" s="120">
        <v>325</v>
      </c>
      <c r="N15" s="120">
        <v>2045</v>
      </c>
    </row>
    <row r="16" spans="1:14" s="129" customFormat="1" ht="13.5" customHeight="1" hidden="1">
      <c r="A16" s="122" t="s">
        <v>107</v>
      </c>
      <c r="B16" s="123">
        <v>0</v>
      </c>
      <c r="C16" s="123">
        <v>1243</v>
      </c>
      <c r="D16" s="123">
        <v>0</v>
      </c>
      <c r="E16" s="123">
        <v>70</v>
      </c>
      <c r="F16" s="123">
        <v>1502</v>
      </c>
      <c r="G16" s="123">
        <v>0</v>
      </c>
      <c r="H16" s="123">
        <v>0</v>
      </c>
      <c r="I16" s="123">
        <v>400</v>
      </c>
      <c r="J16" s="156">
        <v>8529</v>
      </c>
      <c r="K16" s="133">
        <v>0</v>
      </c>
      <c r="L16" s="88">
        <v>1125</v>
      </c>
      <c r="M16" s="88">
        <v>1125</v>
      </c>
      <c r="N16" s="88">
        <v>5538</v>
      </c>
    </row>
    <row r="17" spans="1:14" s="129" customFormat="1" ht="13.5" customHeight="1" hidden="1">
      <c r="A17" s="122" t="s">
        <v>114</v>
      </c>
      <c r="B17" s="123">
        <v>0</v>
      </c>
      <c r="C17" s="123">
        <v>0</v>
      </c>
      <c r="D17" s="123">
        <v>0</v>
      </c>
      <c r="E17" s="123">
        <v>0</v>
      </c>
      <c r="F17" s="123">
        <v>987</v>
      </c>
      <c r="G17" s="123">
        <v>505</v>
      </c>
      <c r="H17" s="123">
        <v>0</v>
      </c>
      <c r="I17" s="123">
        <v>14</v>
      </c>
      <c r="J17" s="156">
        <v>2750</v>
      </c>
      <c r="K17" s="133">
        <v>635000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36" t="s">
        <v>128</v>
      </c>
      <c r="B18" s="47">
        <v>600</v>
      </c>
      <c r="C18" s="47">
        <v>636</v>
      </c>
      <c r="D18" s="47">
        <v>0</v>
      </c>
      <c r="E18" s="47">
        <v>0</v>
      </c>
      <c r="F18" s="47">
        <v>1464</v>
      </c>
      <c r="G18" s="47">
        <v>0</v>
      </c>
      <c r="H18" s="47">
        <v>100</v>
      </c>
      <c r="I18" s="47">
        <v>0</v>
      </c>
      <c r="J18" s="151">
        <v>0</v>
      </c>
      <c r="K18" s="88">
        <v>0</v>
      </c>
      <c r="L18" s="48"/>
      <c r="M18" s="48"/>
      <c r="N18" s="48"/>
    </row>
    <row r="19" spans="1:14" s="46" customFormat="1" ht="13.5" customHeight="1" hidden="1">
      <c r="A19" s="36" t="s">
        <v>130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2876</v>
      </c>
      <c r="I19" s="38">
        <v>265</v>
      </c>
      <c r="J19" s="71">
        <v>8775</v>
      </c>
      <c r="K19" s="38">
        <v>1230378</v>
      </c>
      <c r="L19" s="48"/>
      <c r="M19" s="48"/>
      <c r="N19" s="48"/>
    </row>
    <row r="20" spans="1:14" s="46" customFormat="1" ht="15.75" customHeight="1" hidden="1">
      <c r="A20" s="75" t="s">
        <v>137</v>
      </c>
      <c r="B20" s="38">
        <v>0</v>
      </c>
      <c r="C20" s="38">
        <v>0</v>
      </c>
      <c r="D20" s="38">
        <v>0</v>
      </c>
      <c r="E20" s="38">
        <v>0</v>
      </c>
      <c r="F20" s="38">
        <v>557</v>
      </c>
      <c r="G20" s="38">
        <v>800</v>
      </c>
      <c r="H20" s="38">
        <v>5496</v>
      </c>
      <c r="I20" s="38">
        <v>1261.5</v>
      </c>
      <c r="J20" s="71">
        <v>8775</v>
      </c>
      <c r="K20" s="38">
        <v>1230378</v>
      </c>
      <c r="L20" s="48"/>
      <c r="M20" s="48"/>
      <c r="N20" s="48"/>
    </row>
    <row r="21" spans="1:14" s="46" customFormat="1" ht="15.75" customHeight="1" hidden="1">
      <c r="A21" s="75" t="s">
        <v>181</v>
      </c>
      <c r="B21" s="290">
        <v>650</v>
      </c>
      <c r="C21" s="290">
        <v>0</v>
      </c>
      <c r="D21" s="290">
        <v>0</v>
      </c>
      <c r="E21" s="290">
        <v>0</v>
      </c>
      <c r="F21" s="290">
        <v>5439</v>
      </c>
      <c r="G21" s="290">
        <v>280</v>
      </c>
      <c r="H21" s="290">
        <v>12006</v>
      </c>
      <c r="I21" s="290">
        <v>1488</v>
      </c>
      <c r="J21" s="335"/>
      <c r="K21" s="290"/>
      <c r="L21" s="265"/>
      <c r="M21" s="265"/>
      <c r="N21" s="265"/>
    </row>
    <row r="22" spans="1:14" s="46" customFormat="1" ht="15.75" customHeight="1" hidden="1">
      <c r="A22" s="75" t="s">
        <v>182</v>
      </c>
      <c r="B22" s="290">
        <v>0</v>
      </c>
      <c r="C22" s="290">
        <v>0</v>
      </c>
      <c r="D22" s="290">
        <v>0</v>
      </c>
      <c r="E22" s="290">
        <v>317</v>
      </c>
      <c r="F22" s="290">
        <v>5987</v>
      </c>
      <c r="G22" s="290">
        <v>1496</v>
      </c>
      <c r="H22" s="290">
        <v>1477</v>
      </c>
      <c r="I22" s="290">
        <v>0</v>
      </c>
      <c r="J22" s="290">
        <v>1488</v>
      </c>
      <c r="K22" s="290">
        <v>1488</v>
      </c>
      <c r="L22" s="290">
        <v>0</v>
      </c>
      <c r="M22" s="290">
        <v>0</v>
      </c>
      <c r="N22" s="290">
        <v>0</v>
      </c>
    </row>
    <row r="23" spans="1:14" s="46" customFormat="1" ht="15.75" customHeight="1" hidden="1">
      <c r="A23" s="75" t="s">
        <v>183</v>
      </c>
      <c r="B23" s="290">
        <v>1440</v>
      </c>
      <c r="C23" s="290">
        <v>360</v>
      </c>
      <c r="D23" s="290">
        <v>0</v>
      </c>
      <c r="E23" s="290">
        <v>165</v>
      </c>
      <c r="F23" s="290">
        <v>186</v>
      </c>
      <c r="G23" s="290">
        <v>813</v>
      </c>
      <c r="H23" s="290">
        <v>0</v>
      </c>
      <c r="I23" s="290">
        <v>0</v>
      </c>
      <c r="J23" s="290">
        <v>1488</v>
      </c>
      <c r="K23" s="290">
        <v>1488</v>
      </c>
      <c r="L23" s="290">
        <v>0</v>
      </c>
      <c r="M23" s="290">
        <v>0</v>
      </c>
      <c r="N23" s="290">
        <v>86000</v>
      </c>
    </row>
    <row r="24" spans="1:14" s="46" customFormat="1" ht="14.25" customHeight="1" hidden="1">
      <c r="A24" s="75" t="s">
        <v>184</v>
      </c>
      <c r="B24" s="290">
        <v>0</v>
      </c>
      <c r="C24" s="290">
        <v>0</v>
      </c>
      <c r="D24" s="290">
        <v>0</v>
      </c>
      <c r="E24" s="290">
        <v>694</v>
      </c>
      <c r="F24" s="290">
        <v>746</v>
      </c>
      <c r="G24" s="290">
        <v>595</v>
      </c>
      <c r="H24" s="290">
        <v>1165</v>
      </c>
      <c r="I24" s="290">
        <v>182</v>
      </c>
      <c r="J24" s="290">
        <v>1488</v>
      </c>
      <c r="K24" s="290">
        <v>1488</v>
      </c>
      <c r="L24" s="290">
        <v>82889</v>
      </c>
      <c r="M24" s="290">
        <v>11774</v>
      </c>
      <c r="N24" s="290">
        <v>1493906</v>
      </c>
    </row>
    <row r="25" spans="1:14" s="46" customFormat="1" ht="14.25" customHeight="1" hidden="1">
      <c r="A25" s="75" t="s">
        <v>187</v>
      </c>
      <c r="B25" s="290">
        <v>0</v>
      </c>
      <c r="C25" s="290">
        <v>0</v>
      </c>
      <c r="D25" s="290">
        <v>365</v>
      </c>
      <c r="E25" s="290">
        <v>332</v>
      </c>
      <c r="F25" s="290">
        <v>2181</v>
      </c>
      <c r="G25" s="290">
        <v>893</v>
      </c>
      <c r="H25" s="290">
        <v>365</v>
      </c>
      <c r="I25" s="290">
        <v>340</v>
      </c>
      <c r="J25" s="290">
        <v>1488</v>
      </c>
      <c r="K25" s="290">
        <v>1488</v>
      </c>
      <c r="L25" s="290">
        <v>320</v>
      </c>
      <c r="M25" s="290">
        <v>0</v>
      </c>
      <c r="N25" s="290">
        <v>1491070</v>
      </c>
    </row>
    <row r="26" spans="1:14" s="46" customFormat="1" ht="14.25" customHeight="1" hidden="1">
      <c r="A26" s="75" t="s">
        <v>195</v>
      </c>
      <c r="B26" s="290">
        <v>0</v>
      </c>
      <c r="C26" s="290">
        <v>0</v>
      </c>
      <c r="D26" s="290">
        <v>0</v>
      </c>
      <c r="E26" s="290">
        <v>357</v>
      </c>
      <c r="F26" s="290">
        <v>0</v>
      </c>
      <c r="G26" s="290">
        <v>0</v>
      </c>
      <c r="H26" s="290">
        <v>1458</v>
      </c>
      <c r="I26" s="290">
        <v>0</v>
      </c>
      <c r="J26" s="290">
        <v>1488</v>
      </c>
      <c r="K26" s="290">
        <v>1488</v>
      </c>
      <c r="L26" s="290">
        <v>0</v>
      </c>
      <c r="M26" s="290">
        <v>0</v>
      </c>
      <c r="N26" s="290">
        <v>1523950</v>
      </c>
    </row>
    <row r="27" spans="1:14" s="46" customFormat="1" ht="14.25" customHeight="1" hidden="1">
      <c r="A27" s="75" t="s">
        <v>196</v>
      </c>
      <c r="B27" s="265">
        <v>1350</v>
      </c>
      <c r="C27" s="265">
        <v>0</v>
      </c>
      <c r="D27" s="265">
        <v>18</v>
      </c>
      <c r="E27" s="265">
        <v>0</v>
      </c>
      <c r="F27" s="265">
        <v>568</v>
      </c>
      <c r="G27" s="265">
        <v>241</v>
      </c>
      <c r="H27" s="265">
        <v>515</v>
      </c>
      <c r="I27" s="265">
        <v>370</v>
      </c>
      <c r="J27" s="265">
        <v>0</v>
      </c>
      <c r="K27" s="265">
        <v>0</v>
      </c>
      <c r="L27" s="265">
        <v>11</v>
      </c>
      <c r="M27" s="265">
        <v>52</v>
      </c>
      <c r="N27" s="265">
        <v>6273992</v>
      </c>
    </row>
    <row r="28" spans="1:14" s="46" customFormat="1" ht="14.25" customHeight="1">
      <c r="A28" s="75" t="s">
        <v>197</v>
      </c>
      <c r="B28" s="265">
        <v>0</v>
      </c>
      <c r="C28" s="265">
        <v>0</v>
      </c>
      <c r="D28" s="265">
        <v>0</v>
      </c>
      <c r="E28" s="265">
        <v>0</v>
      </c>
      <c r="F28" s="265">
        <v>2017</v>
      </c>
      <c r="G28" s="265">
        <v>1063</v>
      </c>
      <c r="H28" s="265">
        <v>660</v>
      </c>
      <c r="I28" s="265">
        <v>0</v>
      </c>
      <c r="J28" s="265">
        <v>0</v>
      </c>
      <c r="K28" s="265">
        <v>0</v>
      </c>
      <c r="L28" s="265">
        <v>0</v>
      </c>
      <c r="M28" s="265">
        <v>96</v>
      </c>
      <c r="N28" s="265">
        <v>5814788</v>
      </c>
    </row>
    <row r="29" spans="1:14" s="46" customFormat="1" ht="14.25" customHeight="1">
      <c r="A29" s="75" t="s">
        <v>214</v>
      </c>
      <c r="B29" s="265">
        <v>1180</v>
      </c>
      <c r="C29" s="265">
        <v>0</v>
      </c>
      <c r="D29" s="265">
        <v>0</v>
      </c>
      <c r="E29" s="265">
        <v>0</v>
      </c>
      <c r="F29" s="265">
        <v>2608</v>
      </c>
      <c r="G29" s="265">
        <v>0</v>
      </c>
      <c r="H29" s="265">
        <v>414</v>
      </c>
      <c r="I29" s="265">
        <v>0</v>
      </c>
      <c r="J29" s="265">
        <v>1</v>
      </c>
      <c r="K29" s="265">
        <v>2</v>
      </c>
      <c r="L29" s="265">
        <v>0</v>
      </c>
      <c r="M29" s="265">
        <v>0</v>
      </c>
      <c r="N29" s="265">
        <v>5908377</v>
      </c>
    </row>
    <row r="30" spans="1:14" s="46" customFormat="1" ht="14.25" customHeight="1">
      <c r="A30" s="75" t="s">
        <v>220</v>
      </c>
      <c r="B30" s="265">
        <v>0</v>
      </c>
      <c r="C30" s="265">
        <v>0</v>
      </c>
      <c r="D30" s="265">
        <v>0</v>
      </c>
      <c r="E30" s="265">
        <v>0</v>
      </c>
      <c r="F30" s="265">
        <v>2989</v>
      </c>
      <c r="G30" s="265">
        <v>0</v>
      </c>
      <c r="H30" s="265">
        <v>724</v>
      </c>
      <c r="I30" s="265">
        <v>0</v>
      </c>
      <c r="J30" s="265">
        <v>0</v>
      </c>
      <c r="K30" s="265">
        <v>0</v>
      </c>
      <c r="L30" s="265">
        <v>2</v>
      </c>
      <c r="M30" s="265">
        <v>5</v>
      </c>
      <c r="N30" s="265">
        <v>2570432</v>
      </c>
    </row>
    <row r="31" spans="1:14" s="46" customFormat="1" ht="14.25" customHeight="1">
      <c r="A31" s="75" t="s">
        <v>228</v>
      </c>
      <c r="B31" s="265">
        <v>0</v>
      </c>
      <c r="C31" s="265">
        <v>0</v>
      </c>
      <c r="D31" s="265">
        <v>0</v>
      </c>
      <c r="E31" s="265">
        <v>0</v>
      </c>
      <c r="F31" s="265">
        <v>650</v>
      </c>
      <c r="G31" s="265">
        <v>1188</v>
      </c>
      <c r="H31" s="265">
        <v>560</v>
      </c>
      <c r="I31" s="265">
        <v>0</v>
      </c>
      <c r="J31" s="265">
        <v>0</v>
      </c>
      <c r="K31" s="265">
        <v>0</v>
      </c>
      <c r="L31" s="265">
        <v>5</v>
      </c>
      <c r="M31" s="265">
        <v>0</v>
      </c>
      <c r="N31" s="265">
        <v>2950016</v>
      </c>
    </row>
    <row r="32" spans="1:14" s="46" customFormat="1" ht="14.25" customHeight="1">
      <c r="A32" s="75" t="s">
        <v>236</v>
      </c>
      <c r="B32" s="290">
        <f aca="true" t="shared" si="0" ref="B32:N32">B34+B39</f>
        <v>0</v>
      </c>
      <c r="C32" s="290">
        <f t="shared" si="0"/>
        <v>0</v>
      </c>
      <c r="D32" s="290">
        <f t="shared" si="0"/>
        <v>0</v>
      </c>
      <c r="E32" s="290">
        <f t="shared" si="0"/>
        <v>0</v>
      </c>
      <c r="F32" s="290">
        <f t="shared" si="0"/>
        <v>1886</v>
      </c>
      <c r="G32" s="290">
        <f t="shared" si="0"/>
        <v>534</v>
      </c>
      <c r="H32" s="290">
        <f t="shared" si="0"/>
        <v>484</v>
      </c>
      <c r="I32" s="290">
        <f t="shared" si="0"/>
        <v>0</v>
      </c>
      <c r="J32" s="290">
        <f t="shared" si="0"/>
        <v>0</v>
      </c>
      <c r="K32" s="290">
        <f t="shared" si="0"/>
        <v>0</v>
      </c>
      <c r="L32" s="290">
        <f t="shared" si="0"/>
        <v>3727</v>
      </c>
      <c r="M32" s="290">
        <f t="shared" si="0"/>
        <v>50</v>
      </c>
      <c r="N32" s="290">
        <f t="shared" si="0"/>
        <v>2972896</v>
      </c>
    </row>
    <row r="33" spans="1:14" ht="9.75" customHeight="1">
      <c r="A33" s="50"/>
      <c r="B33" s="288"/>
      <c r="C33" s="288"/>
      <c r="D33" s="296"/>
      <c r="E33" s="296"/>
      <c r="F33" s="296"/>
      <c r="G33" s="296"/>
      <c r="H33" s="296"/>
      <c r="I33" s="296"/>
      <c r="J33" s="306"/>
      <c r="K33" s="261"/>
      <c r="L33" s="261"/>
      <c r="M33" s="261"/>
      <c r="N33" s="261"/>
    </row>
    <row r="34" spans="1:14" s="46" customFormat="1" ht="14.25" customHeight="1">
      <c r="A34" s="61" t="s">
        <v>124</v>
      </c>
      <c r="B34" s="290">
        <f>SUM(B36:B37)</f>
        <v>0</v>
      </c>
      <c r="C34" s="290">
        <f aca="true" t="shared" si="1" ref="C34:N34">SUM(C36:C37)</f>
        <v>0</v>
      </c>
      <c r="D34" s="290">
        <f t="shared" si="1"/>
        <v>0</v>
      </c>
      <c r="E34" s="290">
        <f t="shared" si="1"/>
        <v>0</v>
      </c>
      <c r="F34" s="290">
        <f t="shared" si="1"/>
        <v>0</v>
      </c>
      <c r="G34" s="290">
        <f t="shared" si="1"/>
        <v>534</v>
      </c>
      <c r="H34" s="290">
        <f t="shared" si="1"/>
        <v>0</v>
      </c>
      <c r="I34" s="290">
        <f t="shared" si="1"/>
        <v>0</v>
      </c>
      <c r="J34" s="290">
        <f t="shared" si="1"/>
        <v>0</v>
      </c>
      <c r="K34" s="290">
        <f t="shared" si="1"/>
        <v>0</v>
      </c>
      <c r="L34" s="290">
        <f t="shared" si="1"/>
        <v>3727</v>
      </c>
      <c r="M34" s="290">
        <f t="shared" si="1"/>
        <v>50</v>
      </c>
      <c r="N34" s="290">
        <f t="shared" si="1"/>
        <v>2972896</v>
      </c>
    </row>
    <row r="35" spans="1:14" ht="9.75" customHeight="1">
      <c r="A35" s="21"/>
      <c r="B35" s="295"/>
      <c r="C35" s="295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</row>
    <row r="36" spans="1:14" ht="14.25" customHeight="1">
      <c r="A36" s="75" t="s">
        <v>35</v>
      </c>
      <c r="B36" s="290">
        <v>0</v>
      </c>
      <c r="C36" s="290">
        <v>0</v>
      </c>
      <c r="D36" s="290">
        <v>0</v>
      </c>
      <c r="E36" s="290">
        <v>0</v>
      </c>
      <c r="F36" s="290">
        <v>0</v>
      </c>
      <c r="G36" s="290">
        <v>534</v>
      </c>
      <c r="H36" s="290">
        <v>0</v>
      </c>
      <c r="I36" s="290">
        <v>0</v>
      </c>
      <c r="J36" s="290">
        <v>0</v>
      </c>
      <c r="K36" s="290">
        <v>0</v>
      </c>
      <c r="L36" s="290">
        <v>3727</v>
      </c>
      <c r="M36" s="290">
        <v>50</v>
      </c>
      <c r="N36" s="301">
        <v>2972896</v>
      </c>
    </row>
    <row r="37" spans="1:14" s="46" customFormat="1" ht="15.75" customHeight="1" hidden="1">
      <c r="A37" s="56" t="s">
        <v>34</v>
      </c>
      <c r="B37" s="290">
        <v>0</v>
      </c>
      <c r="C37" s="290">
        <v>0</v>
      </c>
      <c r="D37" s="290">
        <v>0</v>
      </c>
      <c r="E37" s="290">
        <v>0</v>
      </c>
      <c r="F37" s="290">
        <v>0</v>
      </c>
      <c r="G37" s="290">
        <v>0</v>
      </c>
      <c r="H37" s="290">
        <v>0</v>
      </c>
      <c r="I37" s="290">
        <v>0</v>
      </c>
      <c r="J37" s="290">
        <v>0</v>
      </c>
      <c r="K37" s="290">
        <v>0</v>
      </c>
      <c r="L37" s="290">
        <v>0</v>
      </c>
      <c r="M37" s="290">
        <v>0</v>
      </c>
      <c r="N37" s="290">
        <v>0</v>
      </c>
    </row>
    <row r="38" spans="1:14" ht="9.75" customHeight="1">
      <c r="A38" s="21"/>
      <c r="B38" s="295"/>
      <c r="C38" s="295"/>
      <c r="D38" s="295"/>
      <c r="E38" s="295"/>
      <c r="F38" s="295"/>
      <c r="G38" s="295"/>
      <c r="H38" s="295"/>
      <c r="I38" s="292"/>
      <c r="J38" s="292"/>
      <c r="K38" s="292"/>
      <c r="L38" s="292"/>
      <c r="M38" s="292"/>
      <c r="N38" s="292"/>
    </row>
    <row r="39" spans="1:14" s="46" customFormat="1" ht="14.25" customHeight="1">
      <c r="A39" s="61" t="s">
        <v>109</v>
      </c>
      <c r="B39" s="290">
        <f aca="true" t="shared" si="2" ref="B39:N39">SUM(B41:B44)</f>
        <v>0</v>
      </c>
      <c r="C39" s="290">
        <f t="shared" si="2"/>
        <v>0</v>
      </c>
      <c r="D39" s="290">
        <f t="shared" si="2"/>
        <v>0</v>
      </c>
      <c r="E39" s="290">
        <f t="shared" si="2"/>
        <v>0</v>
      </c>
      <c r="F39" s="290">
        <f t="shared" si="2"/>
        <v>1886</v>
      </c>
      <c r="G39" s="290">
        <f t="shared" si="2"/>
        <v>0</v>
      </c>
      <c r="H39" s="290">
        <f t="shared" si="2"/>
        <v>484</v>
      </c>
      <c r="I39" s="290">
        <f t="shared" si="2"/>
        <v>0</v>
      </c>
      <c r="J39" s="290">
        <f t="shared" si="2"/>
        <v>0</v>
      </c>
      <c r="K39" s="290">
        <f t="shared" si="2"/>
        <v>0</v>
      </c>
      <c r="L39" s="290">
        <f t="shared" si="2"/>
        <v>0</v>
      </c>
      <c r="M39" s="290">
        <f t="shared" si="2"/>
        <v>0</v>
      </c>
      <c r="N39" s="290">
        <f t="shared" si="2"/>
        <v>0</v>
      </c>
    </row>
    <row r="40" spans="1:14" s="46" customFormat="1" ht="9.75" customHeight="1">
      <c r="A40" s="61"/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</row>
    <row r="41" spans="1:14" s="46" customFormat="1" ht="15.75" customHeight="1">
      <c r="A41" s="41" t="s">
        <v>238</v>
      </c>
      <c r="B41" s="290">
        <v>0</v>
      </c>
      <c r="C41" s="290">
        <v>0</v>
      </c>
      <c r="D41" s="290">
        <v>0</v>
      </c>
      <c r="E41" s="290">
        <v>0</v>
      </c>
      <c r="F41" s="290">
        <v>0</v>
      </c>
      <c r="G41" s="290">
        <v>0</v>
      </c>
      <c r="H41" s="290">
        <v>441</v>
      </c>
      <c r="I41" s="290">
        <v>0</v>
      </c>
      <c r="J41" s="290">
        <v>0</v>
      </c>
      <c r="K41" s="290">
        <v>0</v>
      </c>
      <c r="L41" s="290">
        <v>0</v>
      </c>
      <c r="M41" s="290">
        <v>0</v>
      </c>
      <c r="N41" s="290">
        <f>0</f>
        <v>0</v>
      </c>
    </row>
    <row r="42" spans="1:14" ht="15.75" customHeight="1">
      <c r="A42" s="41" t="s">
        <v>239</v>
      </c>
      <c r="B42" s="290">
        <v>0</v>
      </c>
      <c r="C42" s="290">
        <v>0</v>
      </c>
      <c r="D42" s="290">
        <v>0</v>
      </c>
      <c r="E42" s="290">
        <v>0</v>
      </c>
      <c r="F42" s="290">
        <v>0</v>
      </c>
      <c r="G42" s="290">
        <v>0</v>
      </c>
      <c r="H42" s="290">
        <v>43</v>
      </c>
      <c r="I42" s="290">
        <v>0</v>
      </c>
      <c r="J42" s="290">
        <v>0</v>
      </c>
      <c r="K42" s="290">
        <v>0</v>
      </c>
      <c r="L42" s="290">
        <v>0</v>
      </c>
      <c r="M42" s="290">
        <v>0</v>
      </c>
      <c r="N42" s="290">
        <v>0</v>
      </c>
    </row>
    <row r="43" spans="1:14" ht="15.75" customHeight="1">
      <c r="A43" s="42" t="s">
        <v>231</v>
      </c>
      <c r="B43" s="283">
        <v>0</v>
      </c>
      <c r="C43" s="283">
        <v>0</v>
      </c>
      <c r="D43" s="283">
        <v>0</v>
      </c>
      <c r="E43" s="283">
        <v>0</v>
      </c>
      <c r="F43" s="283">
        <v>1886</v>
      </c>
      <c r="G43" s="283">
        <v>0</v>
      </c>
      <c r="H43" s="283">
        <v>0</v>
      </c>
      <c r="I43" s="283">
        <v>0</v>
      </c>
      <c r="J43" s="283">
        <v>0</v>
      </c>
      <c r="K43" s="283">
        <v>0</v>
      </c>
      <c r="L43" s="283">
        <v>0</v>
      </c>
      <c r="M43" s="283">
        <v>0</v>
      </c>
      <c r="N43" s="283">
        <v>0</v>
      </c>
    </row>
    <row r="44" spans="1:14" s="46" customFormat="1" ht="14.25" customHeight="1" hidden="1">
      <c r="A44" s="42" t="s">
        <v>232</v>
      </c>
      <c r="B44" s="283">
        <v>0</v>
      </c>
      <c r="C44" s="283">
        <v>0</v>
      </c>
      <c r="D44" s="283">
        <v>0</v>
      </c>
      <c r="E44" s="283">
        <v>0</v>
      </c>
      <c r="F44" s="283">
        <v>0</v>
      </c>
      <c r="G44" s="283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83">
        <v>0</v>
      </c>
      <c r="N44" s="283">
        <v>0</v>
      </c>
    </row>
    <row r="45" spans="1:9" s="134" customFormat="1" ht="13.5" customHeight="1">
      <c r="A45" s="135"/>
      <c r="B45" s="136"/>
      <c r="C45" s="136"/>
      <c r="D45" s="137"/>
      <c r="E45" s="137"/>
      <c r="F45" s="137"/>
      <c r="G45" s="137"/>
      <c r="H45" s="137"/>
      <c r="I45" s="137"/>
    </row>
    <row r="46" spans="1:9" ht="15" customHeight="1">
      <c r="A46" s="6"/>
      <c r="B46" s="6"/>
      <c r="C46" s="6"/>
      <c r="D46" s="11"/>
      <c r="E46" s="11"/>
      <c r="F46" s="11"/>
      <c r="G46" s="11"/>
      <c r="H46" s="11"/>
      <c r="I46" s="11"/>
    </row>
    <row r="47" spans="1:9" ht="15" customHeight="1">
      <c r="A47" s="57"/>
      <c r="B47" s="57"/>
      <c r="C47" s="57"/>
      <c r="D47" s="11"/>
      <c r="E47" s="11"/>
      <c r="F47" s="11"/>
      <c r="G47" s="11"/>
      <c r="H47" s="11"/>
      <c r="I47" s="11"/>
    </row>
  </sheetData>
  <sheetProtection/>
  <mergeCells count="2">
    <mergeCell ref="A1:N1"/>
    <mergeCell ref="A2:A4"/>
  </mergeCells>
  <printOptions horizontalCentered="1"/>
  <pageMargins left="0.7874015748031497" right="0.7874015748031497" top="0.5905511811023623" bottom="0.5905511811023623" header="0.5905511811023623" footer="0.590551181102362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9.125" style="6" hidden="1" customWidth="1"/>
    <col min="11" max="11" width="11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46.5" customHeight="1">
      <c r="A1" s="454" t="s">
        <v>199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6.5" customHeight="1">
      <c r="A2" s="451" t="s">
        <v>189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149</v>
      </c>
      <c r="M2" s="81"/>
      <c r="N2" s="81"/>
    </row>
    <row r="3" spans="1:14" ht="16.5" customHeight="1">
      <c r="A3" s="452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152</v>
      </c>
      <c r="M3" s="84" t="s">
        <v>150</v>
      </c>
      <c r="N3" s="84" t="s">
        <v>153</v>
      </c>
    </row>
    <row r="4" spans="1:14" ht="16.5" customHeight="1">
      <c r="A4" s="453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151</v>
      </c>
    </row>
    <row r="5" spans="1:14" ht="17.25" customHeight="1" hidden="1">
      <c r="A5" s="26" t="s">
        <v>56</v>
      </c>
      <c r="B5" s="14"/>
      <c r="C5" s="14"/>
      <c r="D5" s="7">
        <v>7973</v>
      </c>
      <c r="E5" s="7">
        <v>0</v>
      </c>
      <c r="F5" s="7">
        <v>12395</v>
      </c>
      <c r="G5" s="7">
        <v>2150</v>
      </c>
      <c r="H5" s="7">
        <v>9647</v>
      </c>
      <c r="I5" s="7">
        <v>590</v>
      </c>
      <c r="J5" s="96">
        <v>0</v>
      </c>
      <c r="K5" s="88">
        <v>0</v>
      </c>
      <c r="L5" s="88">
        <v>5784</v>
      </c>
      <c r="M5" s="88">
        <v>5784</v>
      </c>
      <c r="N5" s="88">
        <v>6147</v>
      </c>
    </row>
    <row r="6" spans="1:14" ht="17.25" customHeight="1" hidden="1">
      <c r="A6" s="26" t="s">
        <v>57</v>
      </c>
      <c r="B6" s="14"/>
      <c r="C6" s="14"/>
      <c r="D6" s="7">
        <v>3528</v>
      </c>
      <c r="E6" s="7">
        <v>43</v>
      </c>
      <c r="F6" s="7">
        <v>7285</v>
      </c>
      <c r="G6" s="7">
        <v>2710</v>
      </c>
      <c r="H6" s="7">
        <v>120</v>
      </c>
      <c r="I6" s="7">
        <v>538</v>
      </c>
      <c r="J6" s="96">
        <v>0</v>
      </c>
      <c r="K6" s="88">
        <v>0</v>
      </c>
      <c r="L6" s="88">
        <v>14917</v>
      </c>
      <c r="M6" s="88">
        <v>14917</v>
      </c>
      <c r="N6" s="88">
        <v>4507</v>
      </c>
    </row>
    <row r="7" spans="1:14" ht="17.25" customHeight="1" hidden="1">
      <c r="A7" s="26" t="s">
        <v>58</v>
      </c>
      <c r="B7" s="14"/>
      <c r="C7" s="14"/>
      <c r="D7" s="7">
        <v>0</v>
      </c>
      <c r="E7" s="7">
        <v>0</v>
      </c>
      <c r="F7" s="7">
        <v>8197</v>
      </c>
      <c r="G7" s="7">
        <v>1350</v>
      </c>
      <c r="H7" s="7">
        <v>4110</v>
      </c>
      <c r="I7" s="7">
        <v>1698</v>
      </c>
      <c r="J7" s="96">
        <v>0</v>
      </c>
      <c r="K7" s="88">
        <v>1133</v>
      </c>
      <c r="L7" s="88">
        <v>1103</v>
      </c>
      <c r="M7" s="88">
        <v>1103</v>
      </c>
      <c r="N7" s="88">
        <v>4983</v>
      </c>
    </row>
    <row r="8" spans="1:14" ht="17.25" customHeight="1" hidden="1">
      <c r="A8" s="26" t="s">
        <v>59</v>
      </c>
      <c r="B8" s="14"/>
      <c r="C8" s="14"/>
      <c r="D8" s="7">
        <v>4039</v>
      </c>
      <c r="E8" s="7">
        <v>0</v>
      </c>
      <c r="F8" s="7">
        <v>17156</v>
      </c>
      <c r="G8" s="7">
        <v>1170</v>
      </c>
      <c r="H8" s="7">
        <v>2627</v>
      </c>
      <c r="I8" s="7">
        <v>1598</v>
      </c>
      <c r="J8" s="96">
        <v>0</v>
      </c>
      <c r="K8" s="88">
        <v>745</v>
      </c>
      <c r="L8" s="88">
        <v>1406</v>
      </c>
      <c r="M8" s="88">
        <v>1406</v>
      </c>
      <c r="N8" s="88">
        <v>200</v>
      </c>
    </row>
    <row r="9" spans="1:14" ht="17.25" customHeight="1" hidden="1">
      <c r="A9" s="26" t="s">
        <v>43</v>
      </c>
      <c r="B9" s="14"/>
      <c r="C9" s="14"/>
      <c r="D9" s="7">
        <v>921</v>
      </c>
      <c r="E9" s="7">
        <v>0</v>
      </c>
      <c r="F9" s="7">
        <v>11956</v>
      </c>
      <c r="G9" s="7">
        <v>1938</v>
      </c>
      <c r="H9" s="7">
        <v>11079</v>
      </c>
      <c r="I9" s="7">
        <v>629</v>
      </c>
      <c r="J9" s="96">
        <v>728</v>
      </c>
      <c r="K9" s="88">
        <v>404</v>
      </c>
      <c r="L9" s="88">
        <v>250</v>
      </c>
      <c r="M9" s="88">
        <v>250</v>
      </c>
      <c r="N9" s="88">
        <v>95</v>
      </c>
    </row>
    <row r="10" spans="1:14" ht="17.25" customHeight="1" hidden="1">
      <c r="A10" s="36" t="s">
        <v>91</v>
      </c>
      <c r="B10" s="64"/>
      <c r="C10" s="64"/>
      <c r="D10" s="7">
        <v>434</v>
      </c>
      <c r="E10" s="7">
        <v>668</v>
      </c>
      <c r="F10" s="7">
        <v>13181</v>
      </c>
      <c r="G10" s="7">
        <v>980</v>
      </c>
      <c r="H10" s="7">
        <v>2957</v>
      </c>
      <c r="I10" s="7">
        <v>775</v>
      </c>
      <c r="J10" s="96">
        <v>0</v>
      </c>
      <c r="K10" s="88">
        <v>233</v>
      </c>
      <c r="L10" s="88">
        <v>218</v>
      </c>
      <c r="M10" s="88">
        <v>218</v>
      </c>
      <c r="N10" s="88">
        <v>219</v>
      </c>
    </row>
    <row r="11" spans="1:14" s="46" customFormat="1" ht="16.5" hidden="1">
      <c r="A11" s="36" t="s">
        <v>92</v>
      </c>
      <c r="B11" s="64"/>
      <c r="C11" s="64"/>
      <c r="D11" s="47">
        <v>1312</v>
      </c>
      <c r="E11" s="47">
        <v>0</v>
      </c>
      <c r="F11" s="47">
        <v>8193</v>
      </c>
      <c r="G11" s="47">
        <v>588</v>
      </c>
      <c r="H11" s="47">
        <v>12285</v>
      </c>
      <c r="I11" s="47">
        <v>2823</v>
      </c>
      <c r="J11" s="140" t="s">
        <v>116</v>
      </c>
      <c r="K11" s="95" t="s">
        <v>116</v>
      </c>
      <c r="L11" s="88"/>
      <c r="M11" s="88"/>
      <c r="N11" s="88"/>
    </row>
    <row r="12" spans="1:14" s="46" customFormat="1" ht="16.5" hidden="1">
      <c r="A12" s="36" t="s">
        <v>93</v>
      </c>
      <c r="B12" s="47">
        <v>5990</v>
      </c>
      <c r="C12" s="47">
        <v>325</v>
      </c>
      <c r="D12" s="47">
        <v>7536</v>
      </c>
      <c r="E12" s="47">
        <v>500</v>
      </c>
      <c r="F12" s="47">
        <v>10230</v>
      </c>
      <c r="G12" s="47">
        <v>0</v>
      </c>
      <c r="H12" s="47">
        <v>6160</v>
      </c>
      <c r="I12" s="47">
        <v>2035</v>
      </c>
      <c r="J12" s="140" t="s">
        <v>116</v>
      </c>
      <c r="K12" s="95" t="s">
        <v>116</v>
      </c>
      <c r="L12" s="88">
        <v>1427</v>
      </c>
      <c r="M12" s="88">
        <v>1427</v>
      </c>
      <c r="N12" s="88">
        <v>2051</v>
      </c>
    </row>
    <row r="13" spans="1:14" s="46" customFormat="1" ht="16.5" hidden="1">
      <c r="A13" s="36" t="s">
        <v>94</v>
      </c>
      <c r="B13" s="47">
        <v>6125</v>
      </c>
      <c r="C13" s="47">
        <v>0</v>
      </c>
      <c r="D13" s="47">
        <v>4321</v>
      </c>
      <c r="E13" s="47">
        <v>640</v>
      </c>
      <c r="F13" s="47">
        <v>3920</v>
      </c>
      <c r="G13" s="47">
        <v>726</v>
      </c>
      <c r="H13" s="47">
        <v>103</v>
      </c>
      <c r="I13" s="47">
        <v>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46" customFormat="1" ht="16.5" hidden="1">
      <c r="A14" s="36" t="s">
        <v>95</v>
      </c>
      <c r="B14" s="47">
        <v>3378</v>
      </c>
      <c r="C14" s="47">
        <v>0</v>
      </c>
      <c r="D14" s="47">
        <v>1980</v>
      </c>
      <c r="E14" s="47">
        <v>616</v>
      </c>
      <c r="F14" s="47">
        <v>4703</v>
      </c>
      <c r="G14" s="47">
        <v>650</v>
      </c>
      <c r="H14" s="47">
        <v>2028</v>
      </c>
      <c r="I14" s="47">
        <v>5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46" customFormat="1" ht="16.5" hidden="1">
      <c r="A15" s="36" t="s">
        <v>104</v>
      </c>
      <c r="B15" s="47">
        <v>4105</v>
      </c>
      <c r="C15" s="47">
        <v>0</v>
      </c>
      <c r="D15" s="47">
        <v>2594</v>
      </c>
      <c r="E15" s="47">
        <v>19</v>
      </c>
      <c r="F15" s="47">
        <v>1163</v>
      </c>
      <c r="G15" s="47">
        <v>420</v>
      </c>
      <c r="H15" s="47">
        <v>523</v>
      </c>
      <c r="I15" s="47">
        <v>175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46" customFormat="1" ht="14.25" customHeight="1" hidden="1">
      <c r="A16" s="36" t="s">
        <v>107</v>
      </c>
      <c r="B16" s="48">
        <v>4307</v>
      </c>
      <c r="C16" s="48">
        <v>0</v>
      </c>
      <c r="D16" s="48">
        <v>428</v>
      </c>
      <c r="E16" s="48">
        <v>0</v>
      </c>
      <c r="F16" s="48">
        <v>2835</v>
      </c>
      <c r="G16" s="48">
        <v>425</v>
      </c>
      <c r="H16" s="48">
        <v>1384</v>
      </c>
      <c r="I16" s="48">
        <v>637</v>
      </c>
      <c r="J16" s="149">
        <v>2675</v>
      </c>
      <c r="K16" s="120">
        <v>0</v>
      </c>
      <c r="L16" s="88">
        <v>1125</v>
      </c>
      <c r="M16" s="88">
        <v>1125</v>
      </c>
      <c r="N16" s="88">
        <v>5538</v>
      </c>
    </row>
    <row r="17" spans="1:14" s="46" customFormat="1" ht="14.25" customHeight="1" hidden="1">
      <c r="A17" s="36" t="s">
        <v>114</v>
      </c>
      <c r="B17" s="48">
        <v>932</v>
      </c>
      <c r="C17" s="48">
        <v>0</v>
      </c>
      <c r="D17" s="48">
        <v>125</v>
      </c>
      <c r="E17" s="48">
        <v>0</v>
      </c>
      <c r="F17" s="48">
        <v>1965</v>
      </c>
      <c r="G17" s="48">
        <v>130</v>
      </c>
      <c r="H17" s="48">
        <v>380</v>
      </c>
      <c r="I17" s="48">
        <v>0</v>
      </c>
      <c r="J17" s="149">
        <v>4190</v>
      </c>
      <c r="K17" s="120">
        <v>626926</v>
      </c>
      <c r="L17" s="88">
        <v>0</v>
      </c>
      <c r="M17" s="88">
        <v>0</v>
      </c>
      <c r="N17" s="88">
        <v>5619</v>
      </c>
    </row>
    <row r="18" spans="1:14" s="46" customFormat="1" ht="13.5" customHeight="1" hidden="1">
      <c r="A18" s="36" t="s">
        <v>128</v>
      </c>
      <c r="B18" s="48">
        <v>1380</v>
      </c>
      <c r="C18" s="48">
        <v>0</v>
      </c>
      <c r="D18" s="48">
        <v>4140</v>
      </c>
      <c r="E18" s="48">
        <v>0</v>
      </c>
      <c r="F18" s="48">
        <v>4894</v>
      </c>
      <c r="G18" s="48">
        <v>12</v>
      </c>
      <c r="H18" s="48">
        <v>1075</v>
      </c>
      <c r="I18" s="48">
        <v>440</v>
      </c>
      <c r="J18" s="149">
        <v>0</v>
      </c>
      <c r="K18" s="120">
        <v>0</v>
      </c>
      <c r="L18" s="48"/>
      <c r="M18" s="48"/>
      <c r="N18" s="48"/>
    </row>
    <row r="19" spans="1:14" s="46" customFormat="1" ht="13.5" customHeight="1" hidden="1">
      <c r="A19" s="36" t="s">
        <v>130</v>
      </c>
      <c r="B19" s="48">
        <v>1074</v>
      </c>
      <c r="C19" s="48">
        <v>0</v>
      </c>
      <c r="D19" s="48">
        <v>551</v>
      </c>
      <c r="E19" s="48">
        <v>592</v>
      </c>
      <c r="F19" s="48">
        <v>1880</v>
      </c>
      <c r="G19" s="48">
        <v>132</v>
      </c>
      <c r="H19" s="48">
        <v>426</v>
      </c>
      <c r="I19" s="48">
        <v>0</v>
      </c>
      <c r="J19" s="154">
        <v>7879</v>
      </c>
      <c r="K19" s="48">
        <v>2097945</v>
      </c>
      <c r="L19" s="48"/>
      <c r="M19" s="48"/>
      <c r="N19" s="48"/>
    </row>
    <row r="20" spans="1:14" s="46" customFormat="1" ht="15.75" customHeight="1" hidden="1">
      <c r="A20" s="75" t="s">
        <v>137</v>
      </c>
      <c r="B20" s="48">
        <v>250</v>
      </c>
      <c r="C20" s="48">
        <f>C33+C38</f>
        <v>0</v>
      </c>
      <c r="D20" s="48">
        <v>1678</v>
      </c>
      <c r="E20" s="48">
        <v>24</v>
      </c>
      <c r="F20" s="48">
        <v>5501</v>
      </c>
      <c r="G20" s="48">
        <v>795</v>
      </c>
      <c r="H20" s="48">
        <v>70</v>
      </c>
      <c r="I20" s="48">
        <f>I33+I38</f>
        <v>0</v>
      </c>
      <c r="J20" s="48">
        <f>J33+J38</f>
        <v>0</v>
      </c>
      <c r="K20" s="48">
        <f>K33+K38</f>
        <v>0</v>
      </c>
      <c r="L20" s="48"/>
      <c r="M20" s="48"/>
      <c r="N20" s="48"/>
    </row>
    <row r="21" spans="1:14" s="46" customFormat="1" ht="15.75" customHeight="1" hidden="1">
      <c r="A21" s="75" t="s">
        <v>181</v>
      </c>
      <c r="B21" s="265">
        <v>3276</v>
      </c>
      <c r="C21" s="265">
        <f>C34+C39</f>
        <v>1235</v>
      </c>
      <c r="D21" s="265">
        <v>0</v>
      </c>
      <c r="E21" s="265">
        <v>0</v>
      </c>
      <c r="F21" s="265">
        <v>8084</v>
      </c>
      <c r="G21" s="265">
        <v>388</v>
      </c>
      <c r="H21" s="265">
        <v>69</v>
      </c>
      <c r="I21" s="265">
        <v>0</v>
      </c>
      <c r="J21" s="265"/>
      <c r="K21" s="265"/>
      <c r="L21" s="265"/>
      <c r="M21" s="265"/>
      <c r="N21" s="265"/>
    </row>
    <row r="22" spans="1:14" s="46" customFormat="1" ht="15.75" customHeight="1" hidden="1">
      <c r="A22" s="75" t="s">
        <v>182</v>
      </c>
      <c r="B22" s="265">
        <v>855</v>
      </c>
      <c r="C22" s="265">
        <v>0</v>
      </c>
      <c r="D22" s="265">
        <v>0</v>
      </c>
      <c r="E22" s="265">
        <v>0</v>
      </c>
      <c r="F22" s="265">
        <v>6824</v>
      </c>
      <c r="G22" s="265">
        <v>150</v>
      </c>
      <c r="H22" s="265">
        <v>527</v>
      </c>
      <c r="I22" s="265">
        <v>0</v>
      </c>
      <c r="J22" s="265">
        <v>4156</v>
      </c>
      <c r="K22" s="265">
        <v>848956</v>
      </c>
      <c r="L22" s="265">
        <v>500</v>
      </c>
      <c r="M22" s="265">
        <v>0</v>
      </c>
      <c r="N22" s="265">
        <v>0</v>
      </c>
    </row>
    <row r="23" spans="1:14" s="46" customFormat="1" ht="15.75" customHeight="1" hidden="1">
      <c r="A23" s="75" t="s">
        <v>183</v>
      </c>
      <c r="B23" s="265">
        <v>3824</v>
      </c>
      <c r="C23" s="265">
        <v>0</v>
      </c>
      <c r="D23" s="265">
        <v>417</v>
      </c>
      <c r="E23" s="265">
        <v>0</v>
      </c>
      <c r="F23" s="265">
        <v>4988</v>
      </c>
      <c r="G23" s="265">
        <v>365</v>
      </c>
      <c r="H23" s="265">
        <v>991</v>
      </c>
      <c r="I23" s="265">
        <v>0</v>
      </c>
      <c r="J23" s="265">
        <v>4156</v>
      </c>
      <c r="K23" s="265">
        <v>848956</v>
      </c>
      <c r="L23" s="265">
        <v>663</v>
      </c>
      <c r="M23" s="265">
        <v>230</v>
      </c>
      <c r="N23" s="265">
        <v>0</v>
      </c>
    </row>
    <row r="24" spans="1:14" s="46" customFormat="1" ht="14.25" customHeight="1" hidden="1">
      <c r="A24" s="75" t="s">
        <v>184</v>
      </c>
      <c r="B24" s="265">
        <v>3123</v>
      </c>
      <c r="C24" s="265">
        <v>0</v>
      </c>
      <c r="D24" s="265">
        <v>0</v>
      </c>
      <c r="E24" s="265">
        <v>0</v>
      </c>
      <c r="F24" s="265">
        <v>2056</v>
      </c>
      <c r="G24" s="265">
        <v>0</v>
      </c>
      <c r="H24" s="265">
        <v>1568</v>
      </c>
      <c r="I24" s="265">
        <v>0</v>
      </c>
      <c r="J24" s="265">
        <v>4156</v>
      </c>
      <c r="K24" s="265">
        <v>848956</v>
      </c>
      <c r="L24" s="265">
        <v>125</v>
      </c>
      <c r="M24" s="265">
        <v>0</v>
      </c>
      <c r="N24" s="265">
        <v>0</v>
      </c>
    </row>
    <row r="25" spans="1:14" s="46" customFormat="1" ht="15" customHeight="1" hidden="1">
      <c r="A25" s="75" t="s">
        <v>187</v>
      </c>
      <c r="B25" s="265">
        <v>312</v>
      </c>
      <c r="C25" s="265">
        <v>0</v>
      </c>
      <c r="D25" s="265">
        <v>0</v>
      </c>
      <c r="E25" s="265">
        <v>0</v>
      </c>
      <c r="F25" s="265">
        <v>4615</v>
      </c>
      <c r="G25" s="265">
        <v>0</v>
      </c>
      <c r="H25" s="265">
        <v>0</v>
      </c>
      <c r="I25" s="265">
        <v>801</v>
      </c>
      <c r="J25" s="265">
        <v>4156</v>
      </c>
      <c r="K25" s="265">
        <v>848956</v>
      </c>
      <c r="L25" s="265">
        <v>0</v>
      </c>
      <c r="M25" s="265">
        <v>0</v>
      </c>
      <c r="N25" s="265">
        <v>0</v>
      </c>
    </row>
    <row r="26" spans="1:14" s="46" customFormat="1" ht="15" customHeight="1" hidden="1">
      <c r="A26" s="75" t="s">
        <v>195</v>
      </c>
      <c r="B26" s="265">
        <v>0</v>
      </c>
      <c r="C26" s="265">
        <v>96</v>
      </c>
      <c r="D26" s="265">
        <v>0</v>
      </c>
      <c r="E26" s="265">
        <v>0</v>
      </c>
      <c r="F26" s="265">
        <v>4398</v>
      </c>
      <c r="G26" s="265">
        <v>724</v>
      </c>
      <c r="H26" s="265">
        <v>0</v>
      </c>
      <c r="I26" s="265">
        <v>0</v>
      </c>
      <c r="J26" s="265">
        <v>4156</v>
      </c>
      <c r="K26" s="265">
        <v>848956</v>
      </c>
      <c r="L26" s="265">
        <v>0</v>
      </c>
      <c r="M26" s="265">
        <v>0</v>
      </c>
      <c r="N26" s="265">
        <v>0</v>
      </c>
    </row>
    <row r="27" spans="1:14" s="46" customFormat="1" ht="15" customHeight="1" hidden="1">
      <c r="A27" s="75" t="s">
        <v>196</v>
      </c>
      <c r="B27" s="265">
        <v>1617</v>
      </c>
      <c r="C27" s="265">
        <v>0</v>
      </c>
      <c r="D27" s="265">
        <v>54</v>
      </c>
      <c r="E27" s="265">
        <v>0</v>
      </c>
      <c r="F27" s="265">
        <v>8016</v>
      </c>
      <c r="G27" s="265">
        <v>305</v>
      </c>
      <c r="H27" s="265">
        <v>681</v>
      </c>
      <c r="I27" s="265">
        <v>0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</row>
    <row r="28" spans="1:14" s="46" customFormat="1" ht="15" customHeight="1">
      <c r="A28" s="75" t="s">
        <v>197</v>
      </c>
      <c r="B28" s="265">
        <v>500</v>
      </c>
      <c r="C28" s="265">
        <v>0</v>
      </c>
      <c r="D28" s="265">
        <v>385</v>
      </c>
      <c r="E28" s="265">
        <v>0</v>
      </c>
      <c r="F28" s="265">
        <v>1085</v>
      </c>
      <c r="G28" s="265">
        <v>174</v>
      </c>
      <c r="H28" s="265">
        <v>294</v>
      </c>
      <c r="I28" s="265">
        <v>0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</row>
    <row r="29" spans="1:14" s="46" customFormat="1" ht="15" customHeight="1">
      <c r="A29" s="75" t="s">
        <v>214</v>
      </c>
      <c r="B29" s="265">
        <v>0</v>
      </c>
      <c r="C29" s="265">
        <v>0</v>
      </c>
      <c r="D29" s="265">
        <v>0</v>
      </c>
      <c r="E29" s="265">
        <v>0</v>
      </c>
      <c r="F29" s="265">
        <v>827</v>
      </c>
      <c r="G29" s="265">
        <v>26</v>
      </c>
      <c r="H29" s="265">
        <v>0</v>
      </c>
      <c r="I29" s="265">
        <v>201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</row>
    <row r="30" spans="1:14" s="46" customFormat="1" ht="15" customHeight="1">
      <c r="A30" s="75" t="s">
        <v>220</v>
      </c>
      <c r="B30" s="265">
        <v>770</v>
      </c>
      <c r="C30" s="265">
        <v>180</v>
      </c>
      <c r="D30" s="265">
        <v>0</v>
      </c>
      <c r="E30" s="265">
        <v>0</v>
      </c>
      <c r="F30" s="265">
        <v>605</v>
      </c>
      <c r="G30" s="265">
        <v>0</v>
      </c>
      <c r="H30" s="265">
        <v>0</v>
      </c>
      <c r="I30" s="265">
        <v>0</v>
      </c>
      <c r="J30" s="265">
        <v>0</v>
      </c>
      <c r="K30" s="265">
        <v>0</v>
      </c>
      <c r="L30" s="265">
        <v>300</v>
      </c>
      <c r="M30" s="265">
        <v>0</v>
      </c>
      <c r="N30" s="265">
        <v>0</v>
      </c>
    </row>
    <row r="31" spans="1:14" s="46" customFormat="1" ht="15" customHeight="1">
      <c r="A31" s="75" t="s">
        <v>228</v>
      </c>
      <c r="B31" s="265">
        <v>0</v>
      </c>
      <c r="C31" s="265">
        <v>0</v>
      </c>
      <c r="D31" s="265">
        <v>0</v>
      </c>
      <c r="E31" s="265">
        <v>655</v>
      </c>
      <c r="F31" s="265">
        <v>4000</v>
      </c>
      <c r="G31" s="265">
        <v>0</v>
      </c>
      <c r="H31" s="265">
        <v>0</v>
      </c>
      <c r="I31" s="265">
        <v>0</v>
      </c>
      <c r="J31" s="265">
        <v>0</v>
      </c>
      <c r="K31" s="265">
        <v>0</v>
      </c>
      <c r="L31" s="265">
        <v>0</v>
      </c>
      <c r="M31" s="265">
        <v>0</v>
      </c>
      <c r="N31" s="265">
        <v>0</v>
      </c>
    </row>
    <row r="32" spans="1:14" s="46" customFormat="1" ht="15" customHeight="1">
      <c r="A32" s="75" t="s">
        <v>236</v>
      </c>
      <c r="B32" s="265">
        <f aca="true" t="shared" si="0" ref="B32:N32">B34+B39</f>
        <v>1783.4</v>
      </c>
      <c r="C32" s="265">
        <f t="shared" si="0"/>
        <v>1235</v>
      </c>
      <c r="D32" s="265">
        <f t="shared" si="0"/>
        <v>1235</v>
      </c>
      <c r="E32" s="265">
        <f t="shared" si="0"/>
        <v>0</v>
      </c>
      <c r="F32" s="265">
        <f t="shared" si="0"/>
        <v>0</v>
      </c>
      <c r="G32" s="265">
        <f t="shared" si="0"/>
        <v>0</v>
      </c>
      <c r="H32" s="265">
        <f t="shared" si="0"/>
        <v>0</v>
      </c>
      <c r="I32" s="265">
        <f t="shared" si="0"/>
        <v>45</v>
      </c>
      <c r="J32" s="265">
        <f t="shared" si="0"/>
        <v>0</v>
      </c>
      <c r="K32" s="265">
        <f t="shared" si="0"/>
        <v>0</v>
      </c>
      <c r="L32" s="265">
        <f t="shared" si="0"/>
        <v>0</v>
      </c>
      <c r="M32" s="265">
        <f t="shared" si="0"/>
        <v>0</v>
      </c>
      <c r="N32" s="265">
        <f t="shared" si="0"/>
        <v>0</v>
      </c>
    </row>
    <row r="33" spans="1:14" ht="3.75" customHeight="1">
      <c r="A33" s="21"/>
      <c r="B33" s="295"/>
      <c r="C33" s="295"/>
      <c r="D33" s="301"/>
      <c r="E33" s="301"/>
      <c r="F33" s="301"/>
      <c r="G33" s="301"/>
      <c r="H33" s="301"/>
      <c r="I33" s="300"/>
      <c r="J33" s="262"/>
      <c r="K33" s="262"/>
      <c r="L33" s="262"/>
      <c r="M33" s="262"/>
      <c r="N33" s="261"/>
    </row>
    <row r="34" spans="1:14" s="46" customFormat="1" ht="15" customHeight="1">
      <c r="A34" s="61" t="s">
        <v>60</v>
      </c>
      <c r="B34" s="290">
        <f aca="true" t="shared" si="1" ref="B34:N34">SUM(B36:B37)</f>
        <v>1153.4</v>
      </c>
      <c r="C34" s="290">
        <f t="shared" si="1"/>
        <v>1119</v>
      </c>
      <c r="D34" s="290">
        <f t="shared" si="1"/>
        <v>1235</v>
      </c>
      <c r="E34" s="290">
        <f t="shared" si="1"/>
        <v>0</v>
      </c>
      <c r="F34" s="290">
        <f t="shared" si="1"/>
        <v>0</v>
      </c>
      <c r="G34" s="290">
        <f t="shared" si="1"/>
        <v>0</v>
      </c>
      <c r="H34" s="290">
        <f t="shared" si="1"/>
        <v>0</v>
      </c>
      <c r="I34" s="289">
        <f t="shared" si="1"/>
        <v>0</v>
      </c>
      <c r="J34" s="289">
        <f t="shared" si="1"/>
        <v>0</v>
      </c>
      <c r="K34" s="289">
        <f t="shared" si="1"/>
        <v>0</v>
      </c>
      <c r="L34" s="289">
        <f t="shared" si="1"/>
        <v>0</v>
      </c>
      <c r="M34" s="289">
        <f t="shared" si="1"/>
        <v>0</v>
      </c>
      <c r="N34" s="290">
        <f t="shared" si="1"/>
        <v>0</v>
      </c>
    </row>
    <row r="35" spans="1:14" ht="3.75" customHeight="1">
      <c r="A35" s="21"/>
      <c r="B35" s="295"/>
      <c r="C35" s="295"/>
      <c r="D35" s="301"/>
      <c r="E35" s="301"/>
      <c r="F35" s="301"/>
      <c r="G35" s="301"/>
      <c r="H35" s="301"/>
      <c r="I35" s="300"/>
      <c r="J35" s="295"/>
      <c r="K35" s="295"/>
      <c r="L35" s="295"/>
      <c r="M35" s="295"/>
      <c r="N35" s="292"/>
    </row>
    <row r="36" spans="1:14" s="46" customFormat="1" ht="15" customHeight="1">
      <c r="A36" s="56" t="s">
        <v>34</v>
      </c>
      <c r="B36" s="290">
        <v>0</v>
      </c>
      <c r="C36" s="290">
        <v>0</v>
      </c>
      <c r="D36" s="290">
        <v>0</v>
      </c>
      <c r="E36" s="290">
        <v>0</v>
      </c>
      <c r="F36" s="290">
        <v>0</v>
      </c>
      <c r="G36" s="290">
        <v>0</v>
      </c>
      <c r="H36" s="290">
        <v>0</v>
      </c>
      <c r="I36" s="290">
        <v>0</v>
      </c>
      <c r="J36" s="289">
        <f>0</f>
        <v>0</v>
      </c>
      <c r="K36" s="289">
        <f>0</f>
        <v>0</v>
      </c>
      <c r="L36" s="290">
        <v>0</v>
      </c>
      <c r="M36" s="290">
        <v>0</v>
      </c>
      <c r="N36" s="290">
        <v>0</v>
      </c>
    </row>
    <row r="37" spans="1:14" s="46" customFormat="1" ht="15" customHeight="1">
      <c r="A37" s="56" t="s">
        <v>37</v>
      </c>
      <c r="B37" s="290">
        <v>1153.4</v>
      </c>
      <c r="C37" s="290">
        <v>1119</v>
      </c>
      <c r="D37" s="290">
        <v>1235</v>
      </c>
      <c r="E37" s="290">
        <v>0</v>
      </c>
      <c r="F37" s="290">
        <v>0</v>
      </c>
      <c r="G37" s="290">
        <v>0</v>
      </c>
      <c r="H37" s="290">
        <v>0</v>
      </c>
      <c r="I37" s="290">
        <v>0</v>
      </c>
      <c r="J37" s="289">
        <f>0</f>
        <v>0</v>
      </c>
      <c r="K37" s="289">
        <f>0</f>
        <v>0</v>
      </c>
      <c r="L37" s="289">
        <v>0</v>
      </c>
      <c r="M37" s="290">
        <v>0</v>
      </c>
      <c r="N37" s="290">
        <v>0</v>
      </c>
    </row>
    <row r="38" spans="1:14" ht="3.75" customHeight="1">
      <c r="A38" s="21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2"/>
    </row>
    <row r="39" spans="1:14" s="46" customFormat="1" ht="15" customHeight="1">
      <c r="A39" s="61" t="s">
        <v>55</v>
      </c>
      <c r="B39" s="290">
        <f aca="true" t="shared" si="2" ref="B39:N39">SUM(B41:B44)</f>
        <v>630</v>
      </c>
      <c r="C39" s="290">
        <f t="shared" si="2"/>
        <v>116</v>
      </c>
      <c r="D39" s="290">
        <f t="shared" si="2"/>
        <v>0</v>
      </c>
      <c r="E39" s="290">
        <f t="shared" si="2"/>
        <v>0</v>
      </c>
      <c r="F39" s="290">
        <f t="shared" si="2"/>
        <v>0</v>
      </c>
      <c r="G39" s="290">
        <f t="shared" si="2"/>
        <v>0</v>
      </c>
      <c r="H39" s="290">
        <f t="shared" si="2"/>
        <v>0</v>
      </c>
      <c r="I39" s="289">
        <f t="shared" si="2"/>
        <v>45</v>
      </c>
      <c r="J39" s="289">
        <f t="shared" si="2"/>
        <v>0</v>
      </c>
      <c r="K39" s="289">
        <f t="shared" si="2"/>
        <v>0</v>
      </c>
      <c r="L39" s="289">
        <f t="shared" si="2"/>
        <v>0</v>
      </c>
      <c r="M39" s="289">
        <f t="shared" si="2"/>
        <v>0</v>
      </c>
      <c r="N39" s="290">
        <f t="shared" si="2"/>
        <v>0</v>
      </c>
    </row>
    <row r="40" spans="1:14" ht="3.75" customHeight="1">
      <c r="A40" s="21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2"/>
    </row>
    <row r="41" spans="1:14" s="46" customFormat="1" ht="15" customHeight="1" hidden="1">
      <c r="A41" s="41" t="s">
        <v>36</v>
      </c>
      <c r="B41" s="289">
        <v>0</v>
      </c>
      <c r="C41" s="289">
        <v>0</v>
      </c>
      <c r="D41" s="289">
        <v>0</v>
      </c>
      <c r="E41" s="289">
        <v>0</v>
      </c>
      <c r="F41" s="289">
        <v>0</v>
      </c>
      <c r="G41" s="289">
        <v>0</v>
      </c>
      <c r="H41" s="289">
        <v>0</v>
      </c>
      <c r="I41" s="289">
        <v>0</v>
      </c>
      <c r="J41" s="289">
        <v>0</v>
      </c>
      <c r="K41" s="289">
        <v>0</v>
      </c>
      <c r="L41" s="289">
        <v>0</v>
      </c>
      <c r="M41" s="289">
        <v>0</v>
      </c>
      <c r="N41" s="290">
        <v>0</v>
      </c>
    </row>
    <row r="42" spans="1:14" s="46" customFormat="1" ht="15" customHeight="1" hidden="1">
      <c r="A42" s="76" t="s">
        <v>168</v>
      </c>
      <c r="B42" s="289">
        <v>0</v>
      </c>
      <c r="C42" s="289">
        <v>0</v>
      </c>
      <c r="D42" s="289">
        <v>0</v>
      </c>
      <c r="E42" s="289">
        <v>0</v>
      </c>
      <c r="F42" s="289">
        <v>0</v>
      </c>
      <c r="G42" s="289">
        <v>0</v>
      </c>
      <c r="H42" s="289">
        <v>0</v>
      </c>
      <c r="I42" s="289">
        <v>0</v>
      </c>
      <c r="J42" s="289">
        <v>0</v>
      </c>
      <c r="K42" s="289">
        <v>0</v>
      </c>
      <c r="L42" s="289">
        <v>0</v>
      </c>
      <c r="M42" s="290">
        <v>0</v>
      </c>
      <c r="N42" s="290">
        <v>0</v>
      </c>
    </row>
    <row r="43" spans="1:14" s="46" customFormat="1" ht="12.75" customHeight="1">
      <c r="A43" s="76" t="s">
        <v>135</v>
      </c>
      <c r="B43" s="289">
        <v>0</v>
      </c>
      <c r="C43" s="289">
        <v>0</v>
      </c>
      <c r="D43" s="289">
        <v>0</v>
      </c>
      <c r="E43" s="289">
        <v>0</v>
      </c>
      <c r="F43" s="289">
        <v>0</v>
      </c>
      <c r="G43" s="289">
        <v>0</v>
      </c>
      <c r="H43" s="289">
        <v>0</v>
      </c>
      <c r="I43" s="289">
        <v>0</v>
      </c>
      <c r="J43" s="289">
        <v>0</v>
      </c>
      <c r="K43" s="289">
        <v>0</v>
      </c>
      <c r="L43" s="289">
        <v>0</v>
      </c>
      <c r="M43" s="290">
        <f>0</f>
        <v>0</v>
      </c>
      <c r="N43" s="290">
        <f>0</f>
        <v>0</v>
      </c>
    </row>
    <row r="44" spans="1:14" s="46" customFormat="1" ht="15" customHeight="1">
      <c r="A44" s="42" t="s">
        <v>233</v>
      </c>
      <c r="B44" s="309">
        <v>630</v>
      </c>
      <c r="C44" s="309">
        <v>116</v>
      </c>
      <c r="D44" s="309">
        <v>0</v>
      </c>
      <c r="E44" s="283">
        <v>0</v>
      </c>
      <c r="F44" s="283">
        <v>0</v>
      </c>
      <c r="G44" s="283">
        <v>0</v>
      </c>
      <c r="H44" s="283">
        <v>0</v>
      </c>
      <c r="I44" s="283">
        <v>45</v>
      </c>
      <c r="J44" s="283">
        <v>0</v>
      </c>
      <c r="K44" s="283">
        <v>0</v>
      </c>
      <c r="L44" s="283">
        <v>0</v>
      </c>
      <c r="M44" s="283">
        <v>0</v>
      </c>
      <c r="N44" s="283">
        <v>0</v>
      </c>
    </row>
    <row r="45" spans="1:10" s="46" customFormat="1" ht="16.5">
      <c r="A45" s="39"/>
      <c r="B45" s="71"/>
      <c r="C45" s="71"/>
      <c r="D45" s="71"/>
      <c r="E45" s="71"/>
      <c r="F45" s="71"/>
      <c r="G45" s="71"/>
      <c r="H45" s="71"/>
      <c r="I45" s="71"/>
      <c r="J45" s="39"/>
    </row>
  </sheetData>
  <sheetProtection/>
  <mergeCells count="2">
    <mergeCell ref="A1:N1"/>
    <mergeCell ref="A2:A4"/>
  </mergeCells>
  <printOptions horizontalCentered="1"/>
  <pageMargins left="0.7874015748031497" right="0.7874015748031497" top="0.5905511811023623" bottom="0.984251968503937" header="0.5905511811023623" footer="0.590551181102362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9.125" style="3" hidden="1" customWidth="1"/>
    <col min="11" max="11" width="11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464" t="s">
        <v>192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6.5" customHeight="1">
      <c r="A2" s="451" t="s">
        <v>189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149</v>
      </c>
      <c r="M2" s="81"/>
      <c r="N2" s="81"/>
    </row>
    <row r="3" spans="1:14" ht="16.5" customHeight="1">
      <c r="A3" s="452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152</v>
      </c>
      <c r="M3" s="84" t="s">
        <v>150</v>
      </c>
      <c r="N3" s="84" t="s">
        <v>153</v>
      </c>
    </row>
    <row r="4" spans="1:14" ht="16.5" customHeight="1">
      <c r="A4" s="453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151</v>
      </c>
    </row>
    <row r="5" spans="1:14" ht="17.25" customHeight="1" hidden="1">
      <c r="A5" s="26" t="s">
        <v>45</v>
      </c>
      <c r="B5" s="14"/>
      <c r="C5" s="14"/>
      <c r="D5" s="7">
        <v>0</v>
      </c>
      <c r="E5" s="7">
        <v>0</v>
      </c>
      <c r="F5" s="7">
        <v>0</v>
      </c>
      <c r="G5" s="7">
        <v>236</v>
      </c>
      <c r="H5" s="7">
        <v>0</v>
      </c>
      <c r="I5" s="7">
        <v>0</v>
      </c>
      <c r="J5" s="96">
        <v>0</v>
      </c>
      <c r="K5" s="88"/>
      <c r="L5" s="88">
        <v>5784</v>
      </c>
      <c r="M5" s="88">
        <v>5784</v>
      </c>
      <c r="N5" s="88">
        <v>6147</v>
      </c>
    </row>
    <row r="6" spans="1:14" ht="17.25" customHeight="1" hidden="1">
      <c r="A6" s="26" t="s">
        <v>46</v>
      </c>
      <c r="B6" s="14"/>
      <c r="C6" s="14"/>
      <c r="D6" s="7">
        <v>0</v>
      </c>
      <c r="E6" s="7">
        <v>0</v>
      </c>
      <c r="F6" s="7">
        <v>266</v>
      </c>
      <c r="G6" s="7">
        <v>0</v>
      </c>
      <c r="H6" s="7">
        <v>0</v>
      </c>
      <c r="I6" s="7">
        <v>0</v>
      </c>
      <c r="J6" s="96">
        <v>0</v>
      </c>
      <c r="K6" s="88"/>
      <c r="L6" s="88">
        <v>14917</v>
      </c>
      <c r="M6" s="88">
        <v>14917</v>
      </c>
      <c r="N6" s="88">
        <v>4507</v>
      </c>
    </row>
    <row r="7" spans="1:14" ht="17.25" customHeight="1" hidden="1">
      <c r="A7" s="26" t="s">
        <v>47</v>
      </c>
      <c r="B7" s="14"/>
      <c r="C7" s="14"/>
      <c r="D7" s="7">
        <v>0</v>
      </c>
      <c r="E7" s="7">
        <v>0</v>
      </c>
      <c r="F7" s="7">
        <v>0</v>
      </c>
      <c r="G7" s="7">
        <v>72</v>
      </c>
      <c r="H7" s="7">
        <v>0</v>
      </c>
      <c r="I7" s="7">
        <v>36</v>
      </c>
      <c r="J7" s="96">
        <v>0</v>
      </c>
      <c r="K7" s="88"/>
      <c r="L7" s="88">
        <v>1103</v>
      </c>
      <c r="M7" s="88">
        <v>1103</v>
      </c>
      <c r="N7" s="88">
        <v>4983</v>
      </c>
    </row>
    <row r="8" spans="1:14" ht="17.25" customHeight="1" hidden="1">
      <c r="A8" s="26" t="s">
        <v>48</v>
      </c>
      <c r="B8" s="14"/>
      <c r="C8" s="14"/>
      <c r="D8" s="7">
        <v>0</v>
      </c>
      <c r="E8" s="7">
        <v>584</v>
      </c>
      <c r="F8" s="7">
        <v>0</v>
      </c>
      <c r="G8" s="7">
        <v>0</v>
      </c>
      <c r="H8" s="7">
        <v>0</v>
      </c>
      <c r="I8" s="7">
        <v>0</v>
      </c>
      <c r="J8" s="96">
        <v>0</v>
      </c>
      <c r="K8" s="88"/>
      <c r="L8" s="88">
        <v>1406</v>
      </c>
      <c r="M8" s="88">
        <v>1406</v>
      </c>
      <c r="N8" s="88">
        <v>200</v>
      </c>
    </row>
    <row r="9" spans="1:14" ht="17.25" customHeight="1" hidden="1">
      <c r="A9" s="26" t="s">
        <v>43</v>
      </c>
      <c r="B9" s="14"/>
      <c r="C9" s="14"/>
      <c r="D9" s="7">
        <v>0</v>
      </c>
      <c r="E9" s="7">
        <v>0</v>
      </c>
      <c r="F9" s="7">
        <v>886</v>
      </c>
      <c r="G9" s="7">
        <v>195</v>
      </c>
      <c r="H9" s="7">
        <v>0</v>
      </c>
      <c r="I9" s="7">
        <v>0</v>
      </c>
      <c r="J9" s="96">
        <v>0</v>
      </c>
      <c r="K9" s="88"/>
      <c r="L9" s="88">
        <v>250</v>
      </c>
      <c r="M9" s="88">
        <v>250</v>
      </c>
      <c r="N9" s="88">
        <v>95</v>
      </c>
    </row>
    <row r="10" spans="1:14" ht="16.5" hidden="1">
      <c r="A10" s="36" t="s">
        <v>91</v>
      </c>
      <c r="B10" s="64"/>
      <c r="C10" s="64"/>
      <c r="D10" s="7">
        <v>0</v>
      </c>
      <c r="E10" s="7">
        <v>0</v>
      </c>
      <c r="F10" s="7">
        <v>0</v>
      </c>
      <c r="G10" s="7">
        <v>2060</v>
      </c>
      <c r="H10" s="7">
        <v>0</v>
      </c>
      <c r="I10" s="7">
        <v>428</v>
      </c>
      <c r="J10" s="96">
        <v>0</v>
      </c>
      <c r="K10" s="88"/>
      <c r="L10" s="88">
        <v>218</v>
      </c>
      <c r="M10" s="88">
        <v>218</v>
      </c>
      <c r="N10" s="88">
        <v>219</v>
      </c>
    </row>
    <row r="11" spans="1:14" ht="16.5" hidden="1">
      <c r="A11" s="36"/>
      <c r="B11" s="66"/>
      <c r="C11" s="66"/>
      <c r="D11" s="7"/>
      <c r="E11" s="7"/>
      <c r="F11" s="7"/>
      <c r="G11" s="7"/>
      <c r="H11" s="7"/>
      <c r="I11" s="7"/>
      <c r="J11" s="96"/>
      <c r="K11" s="88"/>
      <c r="L11" s="88"/>
      <c r="M11" s="88"/>
      <c r="N11" s="88"/>
    </row>
    <row r="12" spans="1:14" s="46" customFormat="1" ht="16.5" hidden="1">
      <c r="A12" s="36" t="s">
        <v>93</v>
      </c>
      <c r="B12" s="47">
        <v>0</v>
      </c>
      <c r="C12" s="47">
        <v>0</v>
      </c>
      <c r="D12" s="47">
        <v>0</v>
      </c>
      <c r="E12" s="47">
        <v>116</v>
      </c>
      <c r="F12" s="47">
        <v>289</v>
      </c>
      <c r="G12" s="47">
        <v>863</v>
      </c>
      <c r="H12" s="47">
        <v>51</v>
      </c>
      <c r="I12" s="47">
        <v>2513</v>
      </c>
      <c r="J12" s="140" t="s">
        <v>116</v>
      </c>
      <c r="K12" s="95" t="s">
        <v>116</v>
      </c>
      <c r="L12" s="88">
        <v>1427</v>
      </c>
      <c r="M12" s="88">
        <v>1427</v>
      </c>
      <c r="N12" s="88">
        <v>2051</v>
      </c>
    </row>
    <row r="13" spans="1:14" s="46" customFormat="1" ht="16.5" hidden="1">
      <c r="A13" s="36" t="s">
        <v>94</v>
      </c>
      <c r="B13" s="47">
        <v>0</v>
      </c>
      <c r="C13" s="47">
        <v>0</v>
      </c>
      <c r="D13" s="47">
        <v>0</v>
      </c>
      <c r="E13" s="47">
        <v>0</v>
      </c>
      <c r="F13" s="47">
        <v>1000</v>
      </c>
      <c r="G13" s="47">
        <f>178+158</f>
        <v>336</v>
      </c>
      <c r="H13" s="47">
        <v>0</v>
      </c>
      <c r="I13" s="47">
        <v>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46" customFormat="1" ht="16.5" hidden="1">
      <c r="A14" s="36" t="s">
        <v>95</v>
      </c>
      <c r="B14" s="47">
        <v>5463</v>
      </c>
      <c r="C14" s="47">
        <v>3040</v>
      </c>
      <c r="D14" s="47">
        <v>0</v>
      </c>
      <c r="E14" s="47">
        <v>0</v>
      </c>
      <c r="F14" s="47">
        <v>1667</v>
      </c>
      <c r="G14" s="47">
        <f>0+1772</f>
        <v>1772</v>
      </c>
      <c r="H14" s="47">
        <v>0</v>
      </c>
      <c r="I14" s="47">
        <v>0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46" customFormat="1" ht="16.5" hidden="1">
      <c r="A15" s="36" t="s">
        <v>104</v>
      </c>
      <c r="B15" s="47">
        <v>0</v>
      </c>
      <c r="C15" s="47">
        <v>275</v>
      </c>
      <c r="D15" s="47">
        <v>0</v>
      </c>
      <c r="E15" s="47">
        <v>0</v>
      </c>
      <c r="F15" s="47">
        <v>845</v>
      </c>
      <c r="G15" s="47">
        <f>385+5023</f>
        <v>5408</v>
      </c>
      <c r="H15" s="47">
        <v>0</v>
      </c>
      <c r="I15" s="47">
        <v>0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46" customFormat="1" ht="13.5" customHeight="1" hidden="1">
      <c r="A16" s="36" t="s">
        <v>107</v>
      </c>
      <c r="B16" s="48">
        <v>2666</v>
      </c>
      <c r="C16" s="48">
        <v>1957</v>
      </c>
      <c r="D16" s="48">
        <v>0</v>
      </c>
      <c r="E16" s="48">
        <v>0</v>
      </c>
      <c r="F16" s="48">
        <v>1465</v>
      </c>
      <c r="G16" s="48">
        <v>5613</v>
      </c>
      <c r="H16" s="48">
        <v>0</v>
      </c>
      <c r="I16" s="48">
        <v>0</v>
      </c>
      <c r="J16" s="149">
        <v>0</v>
      </c>
      <c r="K16" s="120">
        <v>0</v>
      </c>
      <c r="L16" s="88">
        <v>1125</v>
      </c>
      <c r="M16" s="88">
        <v>1125</v>
      </c>
      <c r="N16" s="88">
        <v>5538</v>
      </c>
    </row>
    <row r="17" spans="1:14" s="46" customFormat="1" ht="13.5" customHeight="1" hidden="1">
      <c r="A17" s="36" t="s">
        <v>114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147</v>
      </c>
      <c r="H17" s="48">
        <v>0</v>
      </c>
      <c r="I17" s="48">
        <v>0</v>
      </c>
      <c r="J17" s="149">
        <v>0</v>
      </c>
      <c r="K17" s="120">
        <v>0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36" t="s">
        <v>128</v>
      </c>
      <c r="B18" s="48">
        <v>2191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149">
        <v>0</v>
      </c>
      <c r="K18" s="120">
        <v>0</v>
      </c>
      <c r="L18" s="48"/>
      <c r="M18" s="48"/>
      <c r="N18" s="48"/>
    </row>
    <row r="19" spans="1:14" s="46" customFormat="1" ht="15" customHeight="1" hidden="1">
      <c r="A19" s="36" t="s">
        <v>130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152">
        <v>0</v>
      </c>
      <c r="K19" s="48">
        <v>0</v>
      </c>
      <c r="L19" s="48"/>
      <c r="M19" s="48"/>
      <c r="N19" s="48"/>
    </row>
    <row r="20" spans="1:14" s="46" customFormat="1" ht="15" customHeight="1" hidden="1">
      <c r="A20" s="75" t="s">
        <v>137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152">
        <v>0</v>
      </c>
      <c r="K20" s="48">
        <v>0</v>
      </c>
      <c r="L20" s="48"/>
      <c r="M20" s="48"/>
      <c r="N20" s="48"/>
    </row>
    <row r="21" spans="1:14" s="46" customFormat="1" ht="15.75" customHeight="1" hidden="1">
      <c r="A21" s="75" t="s">
        <v>181</v>
      </c>
      <c r="B21" s="265">
        <v>0</v>
      </c>
      <c r="C21" s="265">
        <v>0</v>
      </c>
      <c r="D21" s="265">
        <v>0</v>
      </c>
      <c r="E21" s="265">
        <v>0</v>
      </c>
      <c r="F21" s="265">
        <v>0</v>
      </c>
      <c r="G21" s="265">
        <v>0</v>
      </c>
      <c r="H21" s="265">
        <v>0</v>
      </c>
      <c r="I21" s="265">
        <v>0</v>
      </c>
      <c r="J21" s="282"/>
      <c r="K21" s="265"/>
      <c r="L21" s="265"/>
      <c r="M21" s="265"/>
      <c r="N21" s="265"/>
    </row>
    <row r="22" spans="1:14" s="46" customFormat="1" ht="15.75" customHeight="1" hidden="1">
      <c r="A22" s="75" t="s">
        <v>182</v>
      </c>
      <c r="B22" s="265">
        <v>0</v>
      </c>
      <c r="C22" s="265">
        <v>0</v>
      </c>
      <c r="D22" s="265">
        <v>0</v>
      </c>
      <c r="E22" s="265">
        <v>0</v>
      </c>
      <c r="F22" s="265">
        <v>0</v>
      </c>
      <c r="G22" s="265">
        <v>0</v>
      </c>
      <c r="H22" s="265">
        <v>0</v>
      </c>
      <c r="I22" s="265">
        <v>0</v>
      </c>
      <c r="J22" s="265">
        <v>0</v>
      </c>
      <c r="K22" s="265">
        <v>0</v>
      </c>
      <c r="L22" s="265">
        <v>0</v>
      </c>
      <c r="M22" s="265">
        <v>0</v>
      </c>
      <c r="N22" s="265">
        <v>480000</v>
      </c>
    </row>
    <row r="23" spans="1:14" s="46" customFormat="1" ht="15.75" customHeight="1" hidden="1">
      <c r="A23" s="75" t="s">
        <v>183</v>
      </c>
      <c r="B23" s="265">
        <v>0</v>
      </c>
      <c r="C23" s="265">
        <v>0</v>
      </c>
      <c r="D23" s="265">
        <v>0</v>
      </c>
      <c r="E23" s="265">
        <v>0</v>
      </c>
      <c r="F23" s="265">
        <v>0</v>
      </c>
      <c r="G23" s="265">
        <v>0</v>
      </c>
      <c r="H23" s="265">
        <v>0</v>
      </c>
      <c r="I23" s="265">
        <v>0</v>
      </c>
      <c r="J23" s="265">
        <v>0</v>
      </c>
      <c r="K23" s="265">
        <v>0</v>
      </c>
      <c r="L23" s="265">
        <v>0</v>
      </c>
      <c r="M23" s="265">
        <v>0</v>
      </c>
      <c r="N23" s="265">
        <v>0</v>
      </c>
    </row>
    <row r="24" spans="1:14" s="46" customFormat="1" ht="15.75" customHeight="1" hidden="1">
      <c r="A24" s="75" t="s">
        <v>184</v>
      </c>
      <c r="B24" s="265">
        <v>0</v>
      </c>
      <c r="C24" s="265">
        <v>0</v>
      </c>
      <c r="D24" s="265">
        <v>0</v>
      </c>
      <c r="E24" s="265">
        <v>0</v>
      </c>
      <c r="F24" s="265">
        <v>0</v>
      </c>
      <c r="G24" s="265">
        <v>0</v>
      </c>
      <c r="H24" s="265">
        <v>0</v>
      </c>
      <c r="I24" s="265">
        <v>0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</row>
    <row r="25" spans="1:14" s="46" customFormat="1" ht="15.75" customHeight="1" hidden="1">
      <c r="A25" s="75" t="s">
        <v>187</v>
      </c>
      <c r="B25" s="265">
        <v>0</v>
      </c>
      <c r="C25" s="265">
        <v>0</v>
      </c>
      <c r="D25" s="265">
        <v>0</v>
      </c>
      <c r="E25" s="265">
        <v>0</v>
      </c>
      <c r="F25" s="265">
        <v>0</v>
      </c>
      <c r="G25" s="265">
        <v>0</v>
      </c>
      <c r="H25" s="265">
        <v>0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</row>
    <row r="26" spans="1:14" s="46" customFormat="1" ht="15.75" customHeight="1" hidden="1">
      <c r="A26" s="75" t="s">
        <v>195</v>
      </c>
      <c r="B26" s="265">
        <v>0</v>
      </c>
      <c r="C26" s="265">
        <v>0</v>
      </c>
      <c r="D26" s="265">
        <v>0</v>
      </c>
      <c r="E26" s="265">
        <v>0</v>
      </c>
      <c r="F26" s="265">
        <v>0</v>
      </c>
      <c r="G26" s="265">
        <v>0</v>
      </c>
      <c r="H26" s="265">
        <v>0</v>
      </c>
      <c r="I26" s="265">
        <v>0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</row>
    <row r="27" spans="1:14" s="46" customFormat="1" ht="15.75" customHeight="1" hidden="1">
      <c r="A27" s="75" t="s">
        <v>196</v>
      </c>
      <c r="B27" s="265">
        <v>0</v>
      </c>
      <c r="C27" s="265">
        <v>0</v>
      </c>
      <c r="D27" s="265">
        <v>0</v>
      </c>
      <c r="E27" s="265">
        <v>0</v>
      </c>
      <c r="F27" s="265">
        <v>0</v>
      </c>
      <c r="G27" s="265">
        <v>0</v>
      </c>
      <c r="H27" s="265">
        <v>0</v>
      </c>
      <c r="I27" s="265">
        <v>0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</row>
    <row r="28" spans="1:14" s="46" customFormat="1" ht="15.75" customHeight="1">
      <c r="A28" s="75" t="s">
        <v>197</v>
      </c>
      <c r="B28" s="265">
        <v>0</v>
      </c>
      <c r="C28" s="265">
        <v>0</v>
      </c>
      <c r="D28" s="265">
        <v>0</v>
      </c>
      <c r="E28" s="265">
        <v>0</v>
      </c>
      <c r="F28" s="265">
        <v>0</v>
      </c>
      <c r="G28" s="265">
        <v>0</v>
      </c>
      <c r="H28" s="265">
        <v>0</v>
      </c>
      <c r="I28" s="265">
        <v>0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</row>
    <row r="29" spans="1:14" s="46" customFormat="1" ht="15.75" customHeight="1">
      <c r="A29" s="75" t="s">
        <v>214</v>
      </c>
      <c r="B29" s="265">
        <v>0</v>
      </c>
      <c r="C29" s="265">
        <v>0</v>
      </c>
      <c r="D29" s="265">
        <v>0</v>
      </c>
      <c r="E29" s="265">
        <v>0</v>
      </c>
      <c r="F29" s="265">
        <v>0</v>
      </c>
      <c r="G29" s="265">
        <v>0</v>
      </c>
      <c r="H29" s="265">
        <v>0</v>
      </c>
      <c r="I29" s="265">
        <v>0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</row>
    <row r="30" spans="1:14" s="46" customFormat="1" ht="15.75" customHeight="1">
      <c r="A30" s="75" t="s">
        <v>220</v>
      </c>
      <c r="B30" s="265">
        <v>0</v>
      </c>
      <c r="C30" s="265">
        <v>0</v>
      </c>
      <c r="D30" s="265">
        <v>0</v>
      </c>
      <c r="E30" s="265">
        <v>0</v>
      </c>
      <c r="F30" s="265">
        <v>0</v>
      </c>
      <c r="G30" s="265">
        <v>0</v>
      </c>
      <c r="H30" s="265">
        <v>0</v>
      </c>
      <c r="I30" s="265">
        <v>0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</row>
    <row r="31" spans="1:14" s="46" customFormat="1" ht="15.75" customHeight="1">
      <c r="A31" s="75" t="s">
        <v>228</v>
      </c>
      <c r="B31" s="265">
        <v>0</v>
      </c>
      <c r="C31" s="265">
        <v>0</v>
      </c>
      <c r="D31" s="265">
        <v>0</v>
      </c>
      <c r="E31" s="265">
        <v>0</v>
      </c>
      <c r="F31" s="265">
        <v>0</v>
      </c>
      <c r="G31" s="265">
        <v>0</v>
      </c>
      <c r="H31" s="265">
        <v>0</v>
      </c>
      <c r="I31" s="265">
        <v>0</v>
      </c>
      <c r="J31" s="265">
        <v>0</v>
      </c>
      <c r="K31" s="265">
        <v>0</v>
      </c>
      <c r="L31" s="265">
        <v>0</v>
      </c>
      <c r="M31" s="265">
        <v>0</v>
      </c>
      <c r="N31" s="265">
        <v>0</v>
      </c>
    </row>
    <row r="32" spans="1:14" s="46" customFormat="1" ht="15.75" customHeight="1">
      <c r="A32" s="346" t="s">
        <v>236</v>
      </c>
      <c r="B32" s="314">
        <f>SUM(B34)</f>
        <v>0</v>
      </c>
      <c r="C32" s="314">
        <f aca="true" t="shared" si="0" ref="C32:N32">SUM(C34)</f>
        <v>0</v>
      </c>
      <c r="D32" s="314">
        <f t="shared" si="0"/>
        <v>0</v>
      </c>
      <c r="E32" s="314">
        <f t="shared" si="0"/>
        <v>0</v>
      </c>
      <c r="F32" s="314">
        <f t="shared" si="0"/>
        <v>0</v>
      </c>
      <c r="G32" s="314">
        <f t="shared" si="0"/>
        <v>0</v>
      </c>
      <c r="H32" s="314">
        <f t="shared" si="0"/>
        <v>0</v>
      </c>
      <c r="I32" s="314">
        <f t="shared" si="0"/>
        <v>0</v>
      </c>
      <c r="J32" s="314">
        <f t="shared" si="0"/>
        <v>0</v>
      </c>
      <c r="K32" s="314">
        <f t="shared" si="0"/>
        <v>0</v>
      </c>
      <c r="L32" s="314">
        <f t="shared" si="0"/>
        <v>0</v>
      </c>
      <c r="M32" s="314">
        <f t="shared" si="0"/>
        <v>0</v>
      </c>
      <c r="N32" s="314">
        <f t="shared" si="0"/>
        <v>0</v>
      </c>
    </row>
    <row r="33" spans="1:14" ht="15" customHeight="1" hidden="1">
      <c r="A33" s="234"/>
      <c r="B33" s="342"/>
      <c r="C33" s="342"/>
      <c r="D33" s="343"/>
      <c r="E33" s="343"/>
      <c r="F33" s="343"/>
      <c r="G33" s="343"/>
      <c r="H33" s="343"/>
      <c r="I33" s="343"/>
      <c r="J33" s="284"/>
      <c r="K33" s="285"/>
      <c r="L33" s="285"/>
      <c r="M33" s="344"/>
      <c r="N33" s="285"/>
    </row>
    <row r="34" spans="1:14" s="46" customFormat="1" ht="15" customHeight="1" hidden="1">
      <c r="A34" s="61" t="s">
        <v>53</v>
      </c>
      <c r="B34" s="48">
        <f aca="true" t="shared" si="1" ref="B34:N34">SUM(B36)</f>
        <v>0</v>
      </c>
      <c r="C34" s="48">
        <f t="shared" si="1"/>
        <v>0</v>
      </c>
      <c r="D34" s="48">
        <f t="shared" si="1"/>
        <v>0</v>
      </c>
      <c r="E34" s="48">
        <f t="shared" si="1"/>
        <v>0</v>
      </c>
      <c r="F34" s="48">
        <f t="shared" si="1"/>
        <v>0</v>
      </c>
      <c r="G34" s="48">
        <f t="shared" si="1"/>
        <v>0</v>
      </c>
      <c r="H34" s="48">
        <f t="shared" si="1"/>
        <v>0</v>
      </c>
      <c r="I34" s="48">
        <f t="shared" si="1"/>
        <v>0</v>
      </c>
      <c r="J34" s="48">
        <f t="shared" si="1"/>
        <v>0</v>
      </c>
      <c r="K34" s="48">
        <f t="shared" si="1"/>
        <v>0</v>
      </c>
      <c r="L34" s="48">
        <f t="shared" si="1"/>
        <v>0</v>
      </c>
      <c r="M34" s="73">
        <f t="shared" si="1"/>
        <v>0</v>
      </c>
      <c r="N34" s="48">
        <f t="shared" si="1"/>
        <v>0</v>
      </c>
    </row>
    <row r="35" spans="1:14" ht="15" customHeight="1" hidden="1">
      <c r="A35" s="21"/>
      <c r="B35" s="22"/>
      <c r="C35" s="22"/>
      <c r="D35" s="12"/>
      <c r="E35" s="12"/>
      <c r="F35" s="12"/>
      <c r="G35" s="12"/>
      <c r="H35" s="12"/>
      <c r="I35" s="12"/>
      <c r="J35" s="12"/>
      <c r="K35" s="12"/>
      <c r="L35" s="12"/>
      <c r="M35" s="231"/>
      <c r="N35" s="12"/>
    </row>
    <row r="36" spans="1:14" s="46" customFormat="1" ht="15" customHeight="1" hidden="1">
      <c r="A36" s="68" t="s">
        <v>54</v>
      </c>
      <c r="B36" s="74">
        <v>0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</row>
    <row r="37" ht="16.5" hidden="1">
      <c r="A37" s="6" t="s">
        <v>103</v>
      </c>
    </row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984251968503937" header="0.5905511811023623" footer="0.590551181102362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7" width="8.625" style="3" customWidth="1"/>
    <col min="8" max="9" width="8.625" style="3" hidden="1" customWidth="1"/>
    <col min="10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464" t="s">
        <v>217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6.5" customHeight="1">
      <c r="A2" s="451" t="s">
        <v>189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2" t="s">
        <v>2</v>
      </c>
      <c r="I2" s="2"/>
      <c r="J2" s="82" t="s">
        <v>99</v>
      </c>
      <c r="K2" s="81"/>
      <c r="L2" s="81" t="s">
        <v>149</v>
      </c>
      <c r="M2" s="81"/>
      <c r="N2" s="81"/>
    </row>
    <row r="3" spans="1:14" ht="16.5" customHeight="1">
      <c r="A3" s="452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4" t="s">
        <v>3</v>
      </c>
      <c r="I3" s="4" t="s">
        <v>4</v>
      </c>
      <c r="J3" s="84" t="s">
        <v>3</v>
      </c>
      <c r="K3" s="84" t="s">
        <v>4</v>
      </c>
      <c r="L3" s="84" t="s">
        <v>152</v>
      </c>
      <c r="M3" s="84" t="s">
        <v>150</v>
      </c>
      <c r="N3" s="84" t="s">
        <v>153</v>
      </c>
    </row>
    <row r="4" spans="1:14" ht="16.5" customHeight="1">
      <c r="A4" s="453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5" t="s">
        <v>5</v>
      </c>
      <c r="I4" s="5" t="s">
        <v>5</v>
      </c>
      <c r="J4" s="85" t="s">
        <v>5</v>
      </c>
      <c r="K4" s="85" t="s">
        <v>5</v>
      </c>
      <c r="L4" s="85" t="s">
        <v>5</v>
      </c>
      <c r="M4" s="85" t="s">
        <v>5</v>
      </c>
      <c r="N4" s="85" t="s">
        <v>151</v>
      </c>
    </row>
    <row r="5" spans="1:14" ht="17.25" customHeight="1" hidden="1">
      <c r="A5" s="26" t="s">
        <v>45</v>
      </c>
      <c r="B5" s="14"/>
      <c r="C5" s="14"/>
      <c r="D5" s="7">
        <v>0</v>
      </c>
      <c r="E5" s="7">
        <v>0</v>
      </c>
      <c r="F5" s="7">
        <v>0</v>
      </c>
      <c r="G5" s="7">
        <v>0</v>
      </c>
      <c r="H5" s="7">
        <v>1725</v>
      </c>
      <c r="I5" s="7">
        <v>265</v>
      </c>
      <c r="J5" s="7">
        <v>400</v>
      </c>
      <c r="K5" s="7">
        <v>0</v>
      </c>
      <c r="L5" s="88">
        <v>5784</v>
      </c>
      <c r="M5" s="88">
        <v>5784</v>
      </c>
      <c r="N5" s="88">
        <v>6147</v>
      </c>
    </row>
    <row r="6" spans="1:14" ht="17.25" customHeight="1" hidden="1">
      <c r="A6" s="26" t="s">
        <v>46</v>
      </c>
      <c r="B6" s="14"/>
      <c r="C6" s="14"/>
      <c r="D6" s="7">
        <v>0</v>
      </c>
      <c r="E6" s="7">
        <v>0</v>
      </c>
      <c r="F6" s="7">
        <v>680</v>
      </c>
      <c r="G6" s="7">
        <v>0</v>
      </c>
      <c r="H6" s="7">
        <v>0</v>
      </c>
      <c r="I6" s="7">
        <v>525</v>
      </c>
      <c r="J6" s="7">
        <v>0</v>
      </c>
      <c r="K6" s="7">
        <v>0</v>
      </c>
      <c r="L6" s="88">
        <v>14917</v>
      </c>
      <c r="M6" s="88">
        <v>14917</v>
      </c>
      <c r="N6" s="88">
        <v>4507</v>
      </c>
    </row>
    <row r="7" spans="1:14" ht="17.25" customHeight="1" hidden="1">
      <c r="A7" s="26" t="s">
        <v>47</v>
      </c>
      <c r="B7" s="14"/>
      <c r="C7" s="14"/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88">
        <v>1103</v>
      </c>
      <c r="M7" s="88">
        <v>1103</v>
      </c>
      <c r="N7" s="88">
        <v>4983</v>
      </c>
    </row>
    <row r="8" spans="1:14" ht="17.25" customHeight="1" hidden="1">
      <c r="A8" s="26" t="s">
        <v>48</v>
      </c>
      <c r="B8" s="14"/>
      <c r="C8" s="14"/>
      <c r="D8" s="7">
        <v>0</v>
      </c>
      <c r="E8" s="7">
        <v>570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88">
        <v>1406</v>
      </c>
      <c r="M8" s="88">
        <v>1406</v>
      </c>
      <c r="N8" s="88">
        <v>200</v>
      </c>
    </row>
    <row r="9" spans="1:14" ht="17.25" customHeight="1" hidden="1">
      <c r="A9" s="26" t="s">
        <v>43</v>
      </c>
      <c r="B9" s="14"/>
      <c r="C9" s="14"/>
      <c r="D9" s="7">
        <v>0</v>
      </c>
      <c r="E9" s="7">
        <v>187</v>
      </c>
      <c r="F9" s="7">
        <v>1012</v>
      </c>
      <c r="G9" s="7">
        <v>2395</v>
      </c>
      <c r="H9" s="7">
        <v>0</v>
      </c>
      <c r="I9" s="7">
        <v>0</v>
      </c>
      <c r="J9" s="7">
        <v>0</v>
      </c>
      <c r="K9" s="7">
        <v>0</v>
      </c>
      <c r="L9" s="88">
        <v>250</v>
      </c>
      <c r="M9" s="88">
        <v>250</v>
      </c>
      <c r="N9" s="88">
        <v>95</v>
      </c>
    </row>
    <row r="10" spans="1:14" ht="17.25" customHeight="1" hidden="1">
      <c r="A10" s="36" t="s">
        <v>91</v>
      </c>
      <c r="B10" s="64"/>
      <c r="C10" s="64"/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88">
        <v>218</v>
      </c>
      <c r="M10" s="88">
        <v>218</v>
      </c>
      <c r="N10" s="88">
        <v>219</v>
      </c>
    </row>
    <row r="11" spans="1:14" ht="6.75" customHeight="1" hidden="1">
      <c r="A11" s="36" t="s">
        <v>92</v>
      </c>
      <c r="B11" s="64"/>
      <c r="C11" s="64"/>
      <c r="D11" s="7">
        <v>0</v>
      </c>
      <c r="E11" s="7">
        <v>200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120</v>
      </c>
      <c r="L11" s="88"/>
      <c r="M11" s="88"/>
      <c r="N11" s="88"/>
    </row>
    <row r="12" spans="1:14" ht="17.25" customHeight="1" hidden="1">
      <c r="A12" s="36" t="s">
        <v>93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53" t="s">
        <v>89</v>
      </c>
      <c r="I12" s="53" t="s">
        <v>89</v>
      </c>
      <c r="J12" s="7">
        <v>0</v>
      </c>
      <c r="K12" s="7">
        <v>0</v>
      </c>
      <c r="L12" s="88">
        <v>1427</v>
      </c>
      <c r="M12" s="88">
        <v>1427</v>
      </c>
      <c r="N12" s="88">
        <v>2051</v>
      </c>
    </row>
    <row r="13" spans="1:14" ht="17.25" customHeight="1" hidden="1">
      <c r="A13" s="36" t="s">
        <v>94</v>
      </c>
      <c r="B13" s="7">
        <v>0</v>
      </c>
      <c r="C13" s="7">
        <v>0</v>
      </c>
      <c r="D13" s="7">
        <v>0</v>
      </c>
      <c r="E13" s="7">
        <v>0</v>
      </c>
      <c r="F13" s="7">
        <v>450</v>
      </c>
      <c r="G13" s="7">
        <v>420</v>
      </c>
      <c r="H13" s="53" t="s">
        <v>89</v>
      </c>
      <c r="I13" s="53" t="s">
        <v>89</v>
      </c>
      <c r="J13" s="7">
        <v>0</v>
      </c>
      <c r="K13" s="7">
        <v>0</v>
      </c>
      <c r="L13" s="120">
        <v>1293</v>
      </c>
      <c r="M13" s="120">
        <v>1293</v>
      </c>
      <c r="N13" s="120">
        <v>1613</v>
      </c>
    </row>
    <row r="14" spans="1:14" ht="17.25" customHeight="1" hidden="1">
      <c r="A14" s="36" t="s">
        <v>95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120">
        <v>1148</v>
      </c>
      <c r="M14" s="120">
        <v>1148</v>
      </c>
      <c r="N14" s="120">
        <v>814</v>
      </c>
    </row>
    <row r="15" spans="1:14" ht="14.25" customHeight="1" hidden="1">
      <c r="A15" s="36" t="s">
        <v>104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120">
        <v>325</v>
      </c>
      <c r="M15" s="120">
        <v>325</v>
      </c>
      <c r="N15" s="120">
        <v>2045</v>
      </c>
    </row>
    <row r="16" spans="1:14" ht="14.25" customHeight="1" hidden="1">
      <c r="A16" s="36" t="s">
        <v>107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88">
        <v>1125</v>
      </c>
      <c r="M16" s="88">
        <v>1125</v>
      </c>
      <c r="N16" s="88">
        <v>5538</v>
      </c>
    </row>
    <row r="17" spans="1:14" ht="14.25" customHeight="1" hidden="1">
      <c r="A17" s="36" t="s">
        <v>114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8">
        <v>0</v>
      </c>
      <c r="M17" s="88">
        <v>0</v>
      </c>
      <c r="N17" s="88">
        <v>5619</v>
      </c>
    </row>
    <row r="18" spans="1:14" ht="15" customHeight="1" hidden="1">
      <c r="A18" s="36" t="s">
        <v>128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700</v>
      </c>
      <c r="H18" s="7">
        <v>0</v>
      </c>
      <c r="I18" s="7">
        <v>0</v>
      </c>
      <c r="J18" s="7">
        <v>0</v>
      </c>
      <c r="K18" s="7">
        <v>0</v>
      </c>
      <c r="L18" s="48"/>
      <c r="M18" s="48"/>
      <c r="N18" s="48"/>
    </row>
    <row r="19" spans="1:14" ht="15" customHeight="1" hidden="1">
      <c r="A19" s="36" t="s">
        <v>130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48"/>
      <c r="M19" s="48"/>
      <c r="N19" s="48"/>
    </row>
    <row r="20" spans="1:14" ht="15" customHeight="1" hidden="1">
      <c r="A20" s="75" t="s">
        <v>137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1294</v>
      </c>
      <c r="H20" s="7">
        <f>H33</f>
        <v>0</v>
      </c>
      <c r="I20" s="7">
        <f>I33</f>
        <v>0</v>
      </c>
      <c r="J20" s="7">
        <v>0</v>
      </c>
      <c r="K20" s="7">
        <v>0</v>
      </c>
      <c r="L20" s="48"/>
      <c r="M20" s="48"/>
      <c r="N20" s="48"/>
    </row>
    <row r="21" spans="1:14" ht="15.75" customHeight="1" hidden="1">
      <c r="A21" s="75" t="s">
        <v>181</v>
      </c>
      <c r="B21" s="296">
        <v>0</v>
      </c>
      <c r="C21" s="296">
        <v>0</v>
      </c>
      <c r="D21" s="296">
        <v>375</v>
      </c>
      <c r="E21" s="296">
        <v>0</v>
      </c>
      <c r="F21" s="296">
        <v>0</v>
      </c>
      <c r="G21" s="296">
        <v>566</v>
      </c>
      <c r="H21" s="296">
        <f>H34</f>
        <v>0</v>
      </c>
      <c r="I21" s="296">
        <f>I34</f>
        <v>0</v>
      </c>
      <c r="J21" s="296">
        <v>0</v>
      </c>
      <c r="K21" s="296">
        <v>0</v>
      </c>
      <c r="L21" s="265"/>
      <c r="M21" s="265"/>
      <c r="N21" s="265"/>
    </row>
    <row r="22" spans="1:14" ht="15.75" customHeight="1" hidden="1">
      <c r="A22" s="75" t="s">
        <v>182</v>
      </c>
      <c r="B22" s="296">
        <v>0</v>
      </c>
      <c r="C22" s="296">
        <v>0</v>
      </c>
      <c r="D22" s="296">
        <v>0</v>
      </c>
      <c r="E22" s="296">
        <v>0</v>
      </c>
      <c r="F22" s="296">
        <v>1545</v>
      </c>
      <c r="G22" s="296">
        <v>0</v>
      </c>
      <c r="H22" s="296">
        <v>0</v>
      </c>
      <c r="I22" s="296">
        <v>0</v>
      </c>
      <c r="J22" s="296">
        <v>0</v>
      </c>
      <c r="K22" s="296">
        <v>0</v>
      </c>
      <c r="L22" s="296">
        <v>0</v>
      </c>
      <c r="M22" s="296">
        <v>0</v>
      </c>
      <c r="N22" s="296">
        <v>0</v>
      </c>
    </row>
    <row r="23" spans="1:14" ht="15.75" customHeight="1" hidden="1">
      <c r="A23" s="75" t="s">
        <v>183</v>
      </c>
      <c r="B23" s="296">
        <v>0</v>
      </c>
      <c r="C23" s="296">
        <v>0</v>
      </c>
      <c r="D23" s="296">
        <v>0</v>
      </c>
      <c r="E23" s="296">
        <v>0</v>
      </c>
      <c r="F23" s="296">
        <v>0</v>
      </c>
      <c r="G23" s="296">
        <v>0</v>
      </c>
      <c r="H23" s="296">
        <v>0</v>
      </c>
      <c r="I23" s="296">
        <v>0</v>
      </c>
      <c r="J23" s="296">
        <v>0</v>
      </c>
      <c r="K23" s="296">
        <v>0</v>
      </c>
      <c r="L23" s="296">
        <v>0</v>
      </c>
      <c r="M23" s="296">
        <v>0</v>
      </c>
      <c r="N23" s="296">
        <v>0</v>
      </c>
    </row>
    <row r="24" spans="1:14" ht="15.75" customHeight="1" hidden="1">
      <c r="A24" s="75" t="s">
        <v>184</v>
      </c>
      <c r="B24" s="296">
        <v>0</v>
      </c>
      <c r="C24" s="296">
        <v>0</v>
      </c>
      <c r="D24" s="296">
        <v>0</v>
      </c>
      <c r="E24" s="296">
        <v>0</v>
      </c>
      <c r="F24" s="296">
        <v>0</v>
      </c>
      <c r="G24" s="296">
        <v>600</v>
      </c>
      <c r="H24" s="296">
        <v>0</v>
      </c>
      <c r="I24" s="296">
        <v>0</v>
      </c>
      <c r="J24" s="296">
        <v>0</v>
      </c>
      <c r="K24" s="296">
        <v>0</v>
      </c>
      <c r="L24" s="296">
        <v>0</v>
      </c>
      <c r="M24" s="296">
        <v>0</v>
      </c>
      <c r="N24" s="296">
        <v>0</v>
      </c>
    </row>
    <row r="25" spans="1:14" ht="15.75" customHeight="1" hidden="1">
      <c r="A25" s="75" t="s">
        <v>187</v>
      </c>
      <c r="B25" s="296">
        <v>0</v>
      </c>
      <c r="C25" s="296">
        <v>0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  <c r="I25" s="296">
        <v>0</v>
      </c>
      <c r="J25" s="296">
        <v>0</v>
      </c>
      <c r="K25" s="296">
        <v>0</v>
      </c>
      <c r="L25" s="296">
        <v>0</v>
      </c>
      <c r="M25" s="296">
        <v>0</v>
      </c>
      <c r="N25" s="296">
        <v>0</v>
      </c>
    </row>
    <row r="26" spans="1:14" ht="15.75" customHeight="1" hidden="1">
      <c r="A26" s="75" t="s">
        <v>195</v>
      </c>
      <c r="B26" s="296">
        <v>0</v>
      </c>
      <c r="C26" s="296">
        <v>0</v>
      </c>
      <c r="D26" s="296">
        <v>0</v>
      </c>
      <c r="E26" s="296">
        <v>0</v>
      </c>
      <c r="F26" s="296">
        <v>0</v>
      </c>
      <c r="G26" s="296">
        <v>0</v>
      </c>
      <c r="H26" s="296">
        <v>0</v>
      </c>
      <c r="I26" s="296">
        <v>0</v>
      </c>
      <c r="J26" s="296">
        <v>0</v>
      </c>
      <c r="K26" s="296">
        <v>0</v>
      </c>
      <c r="L26" s="296">
        <v>0</v>
      </c>
      <c r="M26" s="296">
        <v>0</v>
      </c>
      <c r="N26" s="296">
        <v>0</v>
      </c>
    </row>
    <row r="27" spans="1:14" ht="15.75" customHeight="1" hidden="1">
      <c r="A27" s="75" t="s">
        <v>196</v>
      </c>
      <c r="B27" s="265">
        <v>0</v>
      </c>
      <c r="C27" s="265">
        <v>0</v>
      </c>
      <c r="D27" s="265">
        <v>0</v>
      </c>
      <c r="E27" s="265">
        <v>0</v>
      </c>
      <c r="F27" s="265">
        <v>0</v>
      </c>
      <c r="G27" s="265">
        <v>0</v>
      </c>
      <c r="H27" s="265">
        <v>0</v>
      </c>
      <c r="I27" s="265">
        <v>79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</row>
    <row r="28" spans="1:14" ht="15.75" customHeight="1">
      <c r="A28" s="75" t="s">
        <v>197</v>
      </c>
      <c r="B28" s="265">
        <v>0</v>
      </c>
      <c r="C28" s="265">
        <v>0</v>
      </c>
      <c r="D28" s="265">
        <v>0</v>
      </c>
      <c r="E28" s="265">
        <v>0</v>
      </c>
      <c r="F28" s="265">
        <v>0</v>
      </c>
      <c r="G28" s="265">
        <v>0</v>
      </c>
      <c r="H28" s="265">
        <v>0</v>
      </c>
      <c r="I28" s="265">
        <v>79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</row>
    <row r="29" spans="1:14" ht="15.75" customHeight="1">
      <c r="A29" s="75" t="s">
        <v>214</v>
      </c>
      <c r="B29" s="265">
        <v>0</v>
      </c>
      <c r="C29" s="265">
        <v>0</v>
      </c>
      <c r="D29" s="265">
        <v>0</v>
      </c>
      <c r="E29" s="265">
        <v>0</v>
      </c>
      <c r="F29" s="265">
        <v>0</v>
      </c>
      <c r="G29" s="265">
        <v>0</v>
      </c>
      <c r="H29" s="265">
        <v>0</v>
      </c>
      <c r="I29" s="265">
        <v>0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</row>
    <row r="30" spans="1:14" ht="15.75" customHeight="1">
      <c r="A30" s="75" t="s">
        <v>220</v>
      </c>
      <c r="B30" s="265">
        <v>0</v>
      </c>
      <c r="C30" s="265">
        <v>0</v>
      </c>
      <c r="D30" s="265">
        <v>0</v>
      </c>
      <c r="E30" s="265">
        <v>0</v>
      </c>
      <c r="F30" s="265">
        <v>0</v>
      </c>
      <c r="G30" s="265">
        <v>0</v>
      </c>
      <c r="H30" s="265">
        <v>0</v>
      </c>
      <c r="I30" s="265">
        <v>0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</row>
    <row r="31" spans="1:14" ht="15.75" customHeight="1">
      <c r="A31" s="75" t="s">
        <v>228</v>
      </c>
      <c r="B31" s="265">
        <v>0</v>
      </c>
      <c r="C31" s="265">
        <v>0</v>
      </c>
      <c r="D31" s="265">
        <v>0</v>
      </c>
      <c r="E31" s="265">
        <v>0</v>
      </c>
      <c r="F31" s="265">
        <v>0</v>
      </c>
      <c r="G31" s="265">
        <v>0</v>
      </c>
      <c r="H31" s="265">
        <v>0</v>
      </c>
      <c r="I31" s="265">
        <v>0</v>
      </c>
      <c r="J31" s="265">
        <v>0</v>
      </c>
      <c r="K31" s="265">
        <v>0</v>
      </c>
      <c r="L31" s="265">
        <v>0</v>
      </c>
      <c r="M31" s="265">
        <v>0</v>
      </c>
      <c r="N31" s="265">
        <v>0</v>
      </c>
    </row>
    <row r="32" spans="1:14" ht="15.75" customHeight="1">
      <c r="A32" s="346" t="s">
        <v>236</v>
      </c>
      <c r="B32" s="317">
        <f>B34</f>
        <v>0</v>
      </c>
      <c r="C32" s="317">
        <f aca="true" t="shared" si="0" ref="C32:N32">C34</f>
        <v>0</v>
      </c>
      <c r="D32" s="317">
        <f t="shared" si="0"/>
        <v>0</v>
      </c>
      <c r="E32" s="317">
        <f t="shared" si="0"/>
        <v>0</v>
      </c>
      <c r="F32" s="317">
        <f t="shared" si="0"/>
        <v>0</v>
      </c>
      <c r="G32" s="317">
        <f t="shared" si="0"/>
        <v>0</v>
      </c>
      <c r="H32" s="317">
        <f t="shared" si="0"/>
        <v>0</v>
      </c>
      <c r="I32" s="317">
        <f t="shared" si="0"/>
        <v>0</v>
      </c>
      <c r="J32" s="317">
        <f t="shared" si="0"/>
        <v>0</v>
      </c>
      <c r="K32" s="317">
        <f t="shared" si="0"/>
        <v>0</v>
      </c>
      <c r="L32" s="317">
        <f t="shared" si="0"/>
        <v>0</v>
      </c>
      <c r="M32" s="317">
        <f t="shared" si="0"/>
        <v>0</v>
      </c>
      <c r="N32" s="317">
        <f t="shared" si="0"/>
        <v>0</v>
      </c>
    </row>
    <row r="33" spans="1:14" ht="15" customHeight="1" hidden="1">
      <c r="A33" s="234"/>
      <c r="B33" s="342"/>
      <c r="C33" s="342"/>
      <c r="D33" s="302"/>
      <c r="E33" s="302"/>
      <c r="F33" s="302"/>
      <c r="G33" s="302"/>
      <c r="H33" s="302"/>
      <c r="I33" s="302"/>
      <c r="J33" s="302"/>
      <c r="K33" s="303"/>
      <c r="L33" s="344"/>
      <c r="M33" s="344"/>
      <c r="N33" s="285"/>
    </row>
    <row r="34" spans="1:14" ht="15" customHeight="1" hidden="1">
      <c r="A34" s="37" t="s">
        <v>60</v>
      </c>
      <c r="B34" s="15">
        <f aca="true" t="shared" si="1" ref="B34:N34">SUM(B36)</f>
        <v>0</v>
      </c>
      <c r="C34" s="15">
        <f t="shared" si="1"/>
        <v>0</v>
      </c>
      <c r="D34" s="15">
        <f t="shared" si="1"/>
        <v>0</v>
      </c>
      <c r="E34" s="15">
        <f t="shared" si="1"/>
        <v>0</v>
      </c>
      <c r="F34" s="15">
        <f t="shared" si="1"/>
        <v>0</v>
      </c>
      <c r="G34" s="15">
        <f t="shared" si="1"/>
        <v>0</v>
      </c>
      <c r="H34" s="15">
        <f t="shared" si="1"/>
        <v>0</v>
      </c>
      <c r="I34" s="15">
        <f t="shared" si="1"/>
        <v>0</v>
      </c>
      <c r="J34" s="15">
        <f t="shared" si="1"/>
        <v>0</v>
      </c>
      <c r="K34" s="8">
        <f t="shared" si="1"/>
        <v>0</v>
      </c>
      <c r="L34" s="8">
        <f t="shared" si="1"/>
        <v>0</v>
      </c>
      <c r="M34" s="8">
        <f t="shared" si="1"/>
        <v>0</v>
      </c>
      <c r="N34" s="8">
        <f t="shared" si="1"/>
        <v>0</v>
      </c>
    </row>
    <row r="35" spans="1:14" ht="15" customHeight="1" hidden="1">
      <c r="A35" s="21"/>
      <c r="B35" s="22"/>
      <c r="C35" s="22"/>
      <c r="D35" s="15"/>
      <c r="E35" s="15"/>
      <c r="F35" s="15"/>
      <c r="G35" s="15"/>
      <c r="H35" s="15"/>
      <c r="I35" s="15"/>
      <c r="J35" s="15"/>
      <c r="K35" s="8"/>
      <c r="L35" s="22"/>
      <c r="M35" s="22"/>
      <c r="N35" s="23"/>
    </row>
    <row r="36" spans="1:14" ht="15" customHeight="1" hidden="1">
      <c r="A36" s="20" t="s">
        <v>24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/>
      <c r="I36" s="24"/>
      <c r="J36" s="24">
        <v>0</v>
      </c>
      <c r="K36" s="10">
        <v>0</v>
      </c>
      <c r="L36" s="10">
        <v>0</v>
      </c>
      <c r="M36" s="10">
        <v>0</v>
      </c>
      <c r="N36" s="10">
        <v>0</v>
      </c>
    </row>
    <row r="37" ht="16.5" hidden="1">
      <c r="A37" s="6" t="s">
        <v>103</v>
      </c>
    </row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5905511811023623" header="0.5905511811023623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83" customWidth="1"/>
    <col min="2" max="9" width="8.625" style="83" customWidth="1"/>
    <col min="10" max="10" width="9.125" style="18" hidden="1" customWidth="1"/>
    <col min="11" max="11" width="11.625" style="83" hidden="1" customWidth="1"/>
    <col min="12" max="12" width="8.00390625" style="83" customWidth="1"/>
    <col min="13" max="13" width="8.875" style="83" customWidth="1"/>
    <col min="14" max="14" width="15.375" style="83" customWidth="1"/>
    <col min="15" max="16384" width="9.00390625" style="83" customWidth="1"/>
  </cols>
  <sheetData>
    <row r="1" spans="1:14" s="80" customFormat="1" ht="57" customHeight="1">
      <c r="A1" s="437" t="s">
        <v>208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</row>
    <row r="2" spans="1:14" ht="16.5" customHeight="1">
      <c r="A2" s="451" t="s">
        <v>189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2"/>
      <c r="J2" s="146" t="s">
        <v>122</v>
      </c>
      <c r="K2" s="81"/>
      <c r="L2" s="81" t="s">
        <v>149</v>
      </c>
      <c r="M2" s="81"/>
      <c r="N2" s="81"/>
    </row>
    <row r="3" spans="1:14" ht="16.5" customHeight="1">
      <c r="A3" s="452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189" t="s">
        <v>4</v>
      </c>
      <c r="J3" s="138" t="s">
        <v>111</v>
      </c>
      <c r="K3" s="84" t="s">
        <v>112</v>
      </c>
      <c r="L3" s="84" t="s">
        <v>152</v>
      </c>
      <c r="M3" s="84" t="s">
        <v>150</v>
      </c>
      <c r="N3" s="84" t="s">
        <v>153</v>
      </c>
    </row>
    <row r="4" spans="1:14" ht="16.5" customHeight="1">
      <c r="A4" s="453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190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151</v>
      </c>
    </row>
    <row r="5" spans="1:14" ht="15.75" customHeight="1" hidden="1">
      <c r="A5" s="86" t="s">
        <v>49</v>
      </c>
      <c r="B5" s="87"/>
      <c r="C5" s="87"/>
      <c r="D5" s="88">
        <v>0</v>
      </c>
      <c r="E5" s="88">
        <v>0</v>
      </c>
      <c r="F5" s="88">
        <v>5784</v>
      </c>
      <c r="G5" s="88">
        <v>6147</v>
      </c>
      <c r="H5" s="88">
        <v>0</v>
      </c>
      <c r="I5" s="191">
        <v>0</v>
      </c>
      <c r="J5" s="96">
        <v>0</v>
      </c>
      <c r="K5" s="88">
        <v>0</v>
      </c>
      <c r="L5" s="88">
        <v>5784</v>
      </c>
      <c r="M5" s="88">
        <v>5784</v>
      </c>
      <c r="N5" s="88">
        <v>6147</v>
      </c>
    </row>
    <row r="6" spans="1:14" ht="16.5" hidden="1">
      <c r="A6" s="86" t="s">
        <v>50</v>
      </c>
      <c r="B6" s="87"/>
      <c r="C6" s="87"/>
      <c r="D6" s="88">
        <v>0</v>
      </c>
      <c r="E6" s="88">
        <v>0</v>
      </c>
      <c r="F6" s="88">
        <v>14917</v>
      </c>
      <c r="G6" s="88">
        <v>4507</v>
      </c>
      <c r="H6" s="88">
        <v>0</v>
      </c>
      <c r="I6" s="191">
        <v>0</v>
      </c>
      <c r="J6" s="96">
        <v>0</v>
      </c>
      <c r="K6" s="88">
        <v>0</v>
      </c>
      <c r="L6" s="88">
        <v>14917</v>
      </c>
      <c r="M6" s="88">
        <v>14917</v>
      </c>
      <c r="N6" s="88">
        <v>4507</v>
      </c>
    </row>
    <row r="7" spans="1:14" ht="16.5" hidden="1">
      <c r="A7" s="86" t="s">
        <v>51</v>
      </c>
      <c r="B7" s="87"/>
      <c r="C7" s="87"/>
      <c r="D7" s="88">
        <v>0</v>
      </c>
      <c r="E7" s="88">
        <v>0</v>
      </c>
      <c r="F7" s="88">
        <v>1103</v>
      </c>
      <c r="G7" s="88">
        <v>4983</v>
      </c>
      <c r="H7" s="88">
        <v>0</v>
      </c>
      <c r="I7" s="191">
        <v>1133</v>
      </c>
      <c r="J7" s="96">
        <v>0</v>
      </c>
      <c r="K7" s="88">
        <v>1133</v>
      </c>
      <c r="L7" s="88">
        <v>1103</v>
      </c>
      <c r="M7" s="88">
        <v>1103</v>
      </c>
      <c r="N7" s="88">
        <v>4983</v>
      </c>
    </row>
    <row r="8" spans="1:14" ht="16.5" hidden="1">
      <c r="A8" s="86" t="s">
        <v>52</v>
      </c>
      <c r="B8" s="87"/>
      <c r="C8" s="87"/>
      <c r="D8" s="88">
        <v>0</v>
      </c>
      <c r="E8" s="88">
        <v>0</v>
      </c>
      <c r="F8" s="88">
        <v>1406</v>
      </c>
      <c r="G8" s="88">
        <v>200</v>
      </c>
      <c r="H8" s="88">
        <v>0</v>
      </c>
      <c r="I8" s="191">
        <v>745</v>
      </c>
      <c r="J8" s="96">
        <v>0</v>
      </c>
      <c r="K8" s="88">
        <v>745</v>
      </c>
      <c r="L8" s="88">
        <v>1406</v>
      </c>
      <c r="M8" s="88">
        <v>1406</v>
      </c>
      <c r="N8" s="88">
        <v>200</v>
      </c>
    </row>
    <row r="9" spans="1:14" ht="16.5" hidden="1">
      <c r="A9" s="86" t="s">
        <v>43</v>
      </c>
      <c r="B9" s="87"/>
      <c r="C9" s="87"/>
      <c r="D9" s="88">
        <v>0</v>
      </c>
      <c r="E9" s="88">
        <v>0</v>
      </c>
      <c r="F9" s="88">
        <v>250</v>
      </c>
      <c r="G9" s="88">
        <v>95</v>
      </c>
      <c r="H9" s="88">
        <v>728</v>
      </c>
      <c r="I9" s="191">
        <v>404</v>
      </c>
      <c r="J9" s="96">
        <v>728</v>
      </c>
      <c r="K9" s="88">
        <v>404</v>
      </c>
      <c r="L9" s="88">
        <v>250</v>
      </c>
      <c r="M9" s="88">
        <v>250</v>
      </c>
      <c r="N9" s="88">
        <v>95</v>
      </c>
    </row>
    <row r="10" spans="1:14" ht="16.5" hidden="1">
      <c r="A10" s="75" t="s">
        <v>91</v>
      </c>
      <c r="B10" s="88"/>
      <c r="C10" s="88"/>
      <c r="D10" s="88">
        <v>0</v>
      </c>
      <c r="E10" s="88">
        <v>0</v>
      </c>
      <c r="F10" s="88">
        <v>218</v>
      </c>
      <c r="G10" s="88">
        <v>219</v>
      </c>
      <c r="H10" s="88">
        <v>0</v>
      </c>
      <c r="I10" s="191">
        <v>233</v>
      </c>
      <c r="J10" s="96">
        <v>0</v>
      </c>
      <c r="K10" s="88">
        <v>233</v>
      </c>
      <c r="L10" s="88">
        <v>218</v>
      </c>
      <c r="M10" s="88">
        <v>218</v>
      </c>
      <c r="N10" s="88">
        <v>219</v>
      </c>
    </row>
    <row r="11" spans="1:14" ht="16.5" hidden="1">
      <c r="A11" s="75"/>
      <c r="B11" s="88"/>
      <c r="C11" s="88"/>
      <c r="D11" s="88"/>
      <c r="E11" s="88"/>
      <c r="F11" s="88"/>
      <c r="G11" s="88"/>
      <c r="H11" s="88"/>
      <c r="I11" s="191"/>
      <c r="J11" s="96"/>
      <c r="K11" s="88"/>
      <c r="L11" s="88"/>
      <c r="M11" s="88"/>
      <c r="N11" s="88"/>
    </row>
    <row r="12" spans="1:14" ht="16.5" hidden="1">
      <c r="A12" s="75" t="s">
        <v>93</v>
      </c>
      <c r="B12" s="88">
        <v>0</v>
      </c>
      <c r="C12" s="88">
        <v>0</v>
      </c>
      <c r="D12" s="88">
        <v>0</v>
      </c>
      <c r="E12" s="88">
        <v>910</v>
      </c>
      <c r="F12" s="88">
        <v>1427</v>
      </c>
      <c r="G12" s="88">
        <v>2051</v>
      </c>
      <c r="H12" s="88">
        <v>0</v>
      </c>
      <c r="I12" s="191">
        <v>2891</v>
      </c>
      <c r="J12" s="94"/>
      <c r="K12" s="19"/>
      <c r="L12" s="88">
        <v>1427</v>
      </c>
      <c r="M12" s="88">
        <v>1427</v>
      </c>
      <c r="N12" s="88">
        <v>2051</v>
      </c>
    </row>
    <row r="13" spans="1:14" s="91" customFormat="1" ht="16.5" hidden="1">
      <c r="A13" s="75" t="s">
        <v>94</v>
      </c>
      <c r="B13" s="120">
        <v>0</v>
      </c>
      <c r="C13" s="120">
        <v>150</v>
      </c>
      <c r="D13" s="120">
        <v>906</v>
      </c>
      <c r="E13" s="120">
        <v>0</v>
      </c>
      <c r="F13" s="120">
        <v>1293</v>
      </c>
      <c r="G13" s="120">
        <v>1613</v>
      </c>
      <c r="H13" s="120">
        <v>0</v>
      </c>
      <c r="I13" s="192">
        <v>843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91" customFormat="1" ht="16.5" hidden="1">
      <c r="A14" s="75" t="s">
        <v>95</v>
      </c>
      <c r="B14" s="120">
        <v>4680</v>
      </c>
      <c r="C14" s="120">
        <v>250</v>
      </c>
      <c r="D14" s="120">
        <v>2520</v>
      </c>
      <c r="E14" s="120">
        <v>0</v>
      </c>
      <c r="F14" s="120">
        <v>1148</v>
      </c>
      <c r="G14" s="120">
        <v>814</v>
      </c>
      <c r="H14" s="120">
        <v>1301</v>
      </c>
      <c r="I14" s="192">
        <v>762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91" customFormat="1" ht="16.5" hidden="1">
      <c r="A15" s="75" t="s">
        <v>104</v>
      </c>
      <c r="B15" s="120">
        <v>591</v>
      </c>
      <c r="C15" s="120">
        <v>3756</v>
      </c>
      <c r="D15" s="120">
        <v>0</v>
      </c>
      <c r="E15" s="120">
        <v>256</v>
      </c>
      <c r="F15" s="120">
        <v>325</v>
      </c>
      <c r="G15" s="120">
        <v>2045</v>
      </c>
      <c r="H15" s="120">
        <v>0</v>
      </c>
      <c r="I15" s="192">
        <v>299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91" customFormat="1" ht="15.75" customHeight="1" hidden="1">
      <c r="A16" s="75" t="s">
        <v>107</v>
      </c>
      <c r="B16" s="88">
        <v>0</v>
      </c>
      <c r="C16" s="88">
        <v>512</v>
      </c>
      <c r="D16" s="88">
        <v>0</v>
      </c>
      <c r="E16" s="88">
        <v>0</v>
      </c>
      <c r="F16" s="88">
        <v>1125</v>
      </c>
      <c r="G16" s="88">
        <v>5538</v>
      </c>
      <c r="H16" s="88">
        <v>136</v>
      </c>
      <c r="I16" s="191">
        <v>2044</v>
      </c>
      <c r="J16" s="149">
        <v>4400</v>
      </c>
      <c r="K16" s="120">
        <v>0</v>
      </c>
      <c r="L16" s="88">
        <v>1125</v>
      </c>
      <c r="M16" s="88">
        <v>1125</v>
      </c>
      <c r="N16" s="88">
        <v>5538</v>
      </c>
    </row>
    <row r="17" spans="1:14" s="91" customFormat="1" ht="15.75" customHeight="1" hidden="1">
      <c r="A17" s="75" t="s">
        <v>114</v>
      </c>
      <c r="B17" s="88">
        <v>0</v>
      </c>
      <c r="C17" s="88">
        <v>3776</v>
      </c>
      <c r="D17" s="88">
        <v>0</v>
      </c>
      <c r="E17" s="88">
        <v>0</v>
      </c>
      <c r="F17" s="88">
        <v>0</v>
      </c>
      <c r="G17" s="88">
        <v>5619</v>
      </c>
      <c r="H17" s="88">
        <v>0</v>
      </c>
      <c r="I17" s="191">
        <v>40</v>
      </c>
      <c r="J17" s="149">
        <v>0</v>
      </c>
      <c r="K17" s="120">
        <v>0</v>
      </c>
      <c r="L17" s="88">
        <v>0</v>
      </c>
      <c r="M17" s="88">
        <v>0</v>
      </c>
      <c r="N17" s="88">
        <v>5619</v>
      </c>
    </row>
    <row r="18" spans="1:14" s="91" customFormat="1" ht="15.75" customHeight="1" hidden="1">
      <c r="A18" s="75" t="s">
        <v>128</v>
      </c>
      <c r="B18" s="88">
        <v>0</v>
      </c>
      <c r="C18" s="88">
        <v>2560</v>
      </c>
      <c r="D18" s="88">
        <v>0</v>
      </c>
      <c r="E18" s="88">
        <v>0</v>
      </c>
      <c r="F18" s="88">
        <v>200</v>
      </c>
      <c r="G18" s="88">
        <v>2722</v>
      </c>
      <c r="H18" s="88">
        <v>0</v>
      </c>
      <c r="I18" s="191">
        <v>325</v>
      </c>
      <c r="J18" s="149">
        <v>0</v>
      </c>
      <c r="K18" s="120">
        <v>0</v>
      </c>
      <c r="L18" s="48"/>
      <c r="M18" s="48"/>
      <c r="N18" s="48"/>
    </row>
    <row r="19" spans="1:14" s="91" customFormat="1" ht="15.75" customHeight="1" hidden="1">
      <c r="A19" s="75" t="s">
        <v>130</v>
      </c>
      <c r="B19" s="88">
        <v>0</v>
      </c>
      <c r="C19" s="88">
        <v>5027</v>
      </c>
      <c r="D19" s="88">
        <v>0</v>
      </c>
      <c r="E19" s="88">
        <v>0</v>
      </c>
      <c r="F19" s="88">
        <v>294</v>
      </c>
      <c r="G19" s="88">
        <v>2665</v>
      </c>
      <c r="H19" s="88">
        <v>0</v>
      </c>
      <c r="I19" s="191">
        <v>353</v>
      </c>
      <c r="J19" s="121">
        <v>1650</v>
      </c>
      <c r="K19" s="120">
        <v>64878</v>
      </c>
      <c r="L19" s="48"/>
      <c r="M19" s="48"/>
      <c r="N19" s="48"/>
    </row>
    <row r="20" spans="1:14" s="91" customFormat="1" ht="15.75" customHeight="1" hidden="1">
      <c r="A20" s="75" t="s">
        <v>137</v>
      </c>
      <c r="B20" s="88">
        <v>335</v>
      </c>
      <c r="C20" s="88">
        <v>2725</v>
      </c>
      <c r="D20" s="88">
        <v>0</v>
      </c>
      <c r="E20" s="88">
        <v>50</v>
      </c>
      <c r="F20" s="88">
        <v>229</v>
      </c>
      <c r="G20" s="88">
        <v>3713</v>
      </c>
      <c r="H20" s="88">
        <v>0</v>
      </c>
      <c r="I20" s="191">
        <v>45</v>
      </c>
      <c r="J20" s="121">
        <v>1650</v>
      </c>
      <c r="K20" s="120">
        <v>64878</v>
      </c>
      <c r="L20" s="48"/>
      <c r="M20" s="48"/>
      <c r="N20" s="48"/>
    </row>
    <row r="21" spans="1:14" s="91" customFormat="1" ht="15.75" customHeight="1" hidden="1">
      <c r="A21" s="75" t="s">
        <v>181</v>
      </c>
      <c r="B21" s="261">
        <v>0</v>
      </c>
      <c r="C21" s="261">
        <v>3208</v>
      </c>
      <c r="D21" s="261">
        <v>0</v>
      </c>
      <c r="E21" s="261">
        <v>246</v>
      </c>
      <c r="F21" s="261">
        <v>1380</v>
      </c>
      <c r="G21" s="261">
        <v>1590</v>
      </c>
      <c r="H21" s="261">
        <v>0</v>
      </c>
      <c r="I21" s="262">
        <v>155</v>
      </c>
      <c r="J21" s="263"/>
      <c r="K21" s="264"/>
      <c r="L21" s="265"/>
      <c r="M21" s="265"/>
      <c r="N21" s="265"/>
    </row>
    <row r="22" spans="1:14" s="91" customFormat="1" ht="15.75" customHeight="1" hidden="1">
      <c r="A22" s="75" t="s">
        <v>182</v>
      </c>
      <c r="B22" s="261">
        <v>160</v>
      </c>
      <c r="C22" s="261">
        <v>5567</v>
      </c>
      <c r="D22" s="261">
        <v>0</v>
      </c>
      <c r="E22" s="261">
        <v>110</v>
      </c>
      <c r="F22" s="261">
        <v>220</v>
      </c>
      <c r="G22" s="261">
        <v>1744</v>
      </c>
      <c r="H22" s="261">
        <v>83</v>
      </c>
      <c r="I22" s="262">
        <v>133</v>
      </c>
      <c r="J22" s="263">
        <v>2400</v>
      </c>
      <c r="K22" s="264">
        <v>64878</v>
      </c>
      <c r="L22" s="261">
        <v>0</v>
      </c>
      <c r="M22" s="261">
        <v>0</v>
      </c>
      <c r="N22" s="261">
        <v>3540000</v>
      </c>
    </row>
    <row r="23" spans="1:14" s="91" customFormat="1" ht="15.75" customHeight="1" hidden="1">
      <c r="A23" s="75" t="s">
        <v>183</v>
      </c>
      <c r="B23" s="261">
        <v>0</v>
      </c>
      <c r="C23" s="261">
        <v>2305</v>
      </c>
      <c r="D23" s="261">
        <v>0</v>
      </c>
      <c r="E23" s="261">
        <v>1087</v>
      </c>
      <c r="F23" s="261">
        <v>0</v>
      </c>
      <c r="G23" s="261">
        <v>4355</v>
      </c>
      <c r="H23" s="261">
        <v>0</v>
      </c>
      <c r="I23" s="262">
        <v>885</v>
      </c>
      <c r="J23" s="263">
        <v>2400</v>
      </c>
      <c r="K23" s="264">
        <v>64878</v>
      </c>
      <c r="L23" s="261">
        <v>33000</v>
      </c>
      <c r="M23" s="261">
        <v>0</v>
      </c>
      <c r="N23" s="261">
        <v>0</v>
      </c>
    </row>
    <row r="24" spans="1:14" s="91" customFormat="1" ht="15.75" customHeight="1" hidden="1">
      <c r="A24" s="75" t="s">
        <v>184</v>
      </c>
      <c r="B24" s="261">
        <v>0</v>
      </c>
      <c r="C24" s="261">
        <v>2391</v>
      </c>
      <c r="D24" s="261">
        <v>0</v>
      </c>
      <c r="E24" s="261">
        <v>926</v>
      </c>
      <c r="F24" s="261">
        <v>617</v>
      </c>
      <c r="G24" s="261">
        <v>360</v>
      </c>
      <c r="H24" s="261">
        <v>0</v>
      </c>
      <c r="I24" s="262">
        <v>189</v>
      </c>
      <c r="J24" s="263">
        <v>2400</v>
      </c>
      <c r="K24" s="264">
        <v>64878</v>
      </c>
      <c r="L24" s="261">
        <v>0</v>
      </c>
      <c r="M24" s="261">
        <v>0</v>
      </c>
      <c r="N24" s="261">
        <v>156000</v>
      </c>
    </row>
    <row r="25" spans="1:14" s="91" customFormat="1" ht="15.75" customHeight="1" hidden="1">
      <c r="A25" s="75" t="s">
        <v>187</v>
      </c>
      <c r="B25" s="261">
        <v>7735</v>
      </c>
      <c r="C25" s="261">
        <v>285</v>
      </c>
      <c r="D25" s="261">
        <v>0</v>
      </c>
      <c r="E25" s="261">
        <v>1370</v>
      </c>
      <c r="F25" s="261">
        <v>545</v>
      </c>
      <c r="G25" s="261">
        <v>1959</v>
      </c>
      <c r="H25" s="261">
        <v>0</v>
      </c>
      <c r="I25" s="262">
        <v>1636</v>
      </c>
      <c r="J25" s="263">
        <v>2400</v>
      </c>
      <c r="K25" s="264">
        <v>64878</v>
      </c>
      <c r="L25" s="261">
        <v>0</v>
      </c>
      <c r="M25" s="261">
        <v>150</v>
      </c>
      <c r="N25" s="261">
        <v>0</v>
      </c>
    </row>
    <row r="26" spans="1:14" s="91" customFormat="1" ht="15.75" customHeight="1" hidden="1">
      <c r="A26" s="75" t="s">
        <v>195</v>
      </c>
      <c r="B26" s="261">
        <v>0</v>
      </c>
      <c r="C26" s="261">
        <v>985</v>
      </c>
      <c r="D26" s="261">
        <v>0</v>
      </c>
      <c r="E26" s="261">
        <v>332</v>
      </c>
      <c r="F26" s="261">
        <v>269</v>
      </c>
      <c r="G26" s="261">
        <v>2668</v>
      </c>
      <c r="H26" s="261">
        <v>0</v>
      </c>
      <c r="I26" s="262">
        <v>3693</v>
      </c>
      <c r="J26" s="263">
        <v>2400</v>
      </c>
      <c r="K26" s="264">
        <v>64878</v>
      </c>
      <c r="L26" s="261">
        <v>0</v>
      </c>
      <c r="M26" s="261">
        <v>0</v>
      </c>
      <c r="N26" s="261">
        <v>0</v>
      </c>
    </row>
    <row r="27" spans="1:14" s="91" customFormat="1" ht="15.75" customHeight="1" hidden="1">
      <c r="A27" s="75" t="s">
        <v>196</v>
      </c>
      <c r="B27" s="265">
        <v>0</v>
      </c>
      <c r="C27" s="265">
        <v>2177</v>
      </c>
      <c r="D27" s="265">
        <v>0</v>
      </c>
      <c r="E27" s="265">
        <v>100</v>
      </c>
      <c r="F27" s="265">
        <v>900</v>
      </c>
      <c r="G27" s="265">
        <v>2049</v>
      </c>
      <c r="H27" s="265">
        <v>55</v>
      </c>
      <c r="I27" s="265">
        <v>925</v>
      </c>
      <c r="J27" s="265">
        <v>0</v>
      </c>
      <c r="K27" s="265">
        <v>0</v>
      </c>
      <c r="L27" s="265">
        <v>0</v>
      </c>
      <c r="M27" s="265">
        <v>562</v>
      </c>
      <c r="N27" s="265">
        <v>0</v>
      </c>
    </row>
    <row r="28" spans="1:14" s="91" customFormat="1" ht="15.75" customHeight="1">
      <c r="A28" s="75" t="s">
        <v>197</v>
      </c>
      <c r="B28" s="265">
        <v>0</v>
      </c>
      <c r="C28" s="265">
        <v>1605</v>
      </c>
      <c r="D28" s="265">
        <v>0</v>
      </c>
      <c r="E28" s="265">
        <v>865</v>
      </c>
      <c r="F28" s="265">
        <v>265</v>
      </c>
      <c r="G28" s="265">
        <v>1208</v>
      </c>
      <c r="H28" s="265">
        <v>140</v>
      </c>
      <c r="I28" s="265">
        <v>35</v>
      </c>
      <c r="J28" s="265">
        <v>0</v>
      </c>
      <c r="K28" s="265">
        <v>0</v>
      </c>
      <c r="L28" s="265">
        <v>363</v>
      </c>
      <c r="M28" s="265">
        <v>44</v>
      </c>
      <c r="N28" s="265">
        <v>8788</v>
      </c>
    </row>
    <row r="29" spans="1:14" s="91" customFormat="1" ht="15.75" customHeight="1">
      <c r="A29" s="75" t="s">
        <v>214</v>
      </c>
      <c r="B29" s="265">
        <v>1350</v>
      </c>
      <c r="C29" s="265">
        <v>1446</v>
      </c>
      <c r="D29" s="265">
        <v>0</v>
      </c>
      <c r="E29" s="265">
        <v>90</v>
      </c>
      <c r="F29" s="265">
        <v>500</v>
      </c>
      <c r="G29" s="265">
        <v>3053</v>
      </c>
      <c r="H29" s="265">
        <v>0</v>
      </c>
      <c r="I29" s="265">
        <v>58</v>
      </c>
      <c r="J29" s="282">
        <v>0</v>
      </c>
      <c r="K29" s="265">
        <v>0</v>
      </c>
      <c r="L29" s="265">
        <v>0</v>
      </c>
      <c r="M29" s="265">
        <v>157</v>
      </c>
      <c r="N29" s="265">
        <v>0</v>
      </c>
    </row>
    <row r="30" spans="1:14" s="91" customFormat="1" ht="15.75" customHeight="1">
      <c r="A30" s="75" t="s">
        <v>220</v>
      </c>
      <c r="B30" s="265">
        <v>0</v>
      </c>
      <c r="C30" s="265">
        <v>1895</v>
      </c>
      <c r="D30" s="265">
        <v>0</v>
      </c>
      <c r="E30" s="265">
        <v>107</v>
      </c>
      <c r="F30" s="265">
        <v>300</v>
      </c>
      <c r="G30" s="265">
        <v>2444</v>
      </c>
      <c r="H30" s="265">
        <v>0</v>
      </c>
      <c r="I30" s="265">
        <v>611</v>
      </c>
      <c r="J30" s="265">
        <v>0</v>
      </c>
      <c r="K30" s="265">
        <v>0</v>
      </c>
      <c r="L30" s="265">
        <v>0</v>
      </c>
      <c r="M30" s="265">
        <v>111</v>
      </c>
      <c r="N30" s="265">
        <v>399796</v>
      </c>
    </row>
    <row r="31" spans="1:14" s="91" customFormat="1" ht="15.75" customHeight="1">
      <c r="A31" s="75" t="s">
        <v>228</v>
      </c>
      <c r="B31" s="265">
        <v>0</v>
      </c>
      <c r="C31" s="265">
        <v>610</v>
      </c>
      <c r="D31" s="265">
        <v>0</v>
      </c>
      <c r="E31" s="265">
        <v>225</v>
      </c>
      <c r="F31" s="265">
        <v>0</v>
      </c>
      <c r="G31" s="265">
        <v>424</v>
      </c>
      <c r="H31" s="265">
        <v>0</v>
      </c>
      <c r="I31" s="265">
        <v>562</v>
      </c>
      <c r="J31" s="282">
        <v>0</v>
      </c>
      <c r="K31" s="265">
        <v>0</v>
      </c>
      <c r="L31" s="265">
        <v>0</v>
      </c>
      <c r="M31" s="265">
        <v>12618</v>
      </c>
      <c r="N31" s="265">
        <v>0</v>
      </c>
    </row>
    <row r="32" spans="1:14" s="91" customFormat="1" ht="15.75" customHeight="1">
      <c r="A32" s="75" t="s">
        <v>236</v>
      </c>
      <c r="B32" s="265">
        <f aca="true" t="shared" si="0" ref="B32:I32">B34+B45+B50</f>
        <v>0</v>
      </c>
      <c r="C32" s="265">
        <f t="shared" si="0"/>
        <v>487.4</v>
      </c>
      <c r="D32" s="265">
        <f t="shared" si="0"/>
        <v>200</v>
      </c>
      <c r="E32" s="265">
        <f t="shared" si="0"/>
        <v>154</v>
      </c>
      <c r="F32" s="265">
        <f t="shared" si="0"/>
        <v>865</v>
      </c>
      <c r="G32" s="265">
        <f t="shared" si="0"/>
        <v>0</v>
      </c>
      <c r="H32" s="261">
        <f t="shared" si="0"/>
        <v>0</v>
      </c>
      <c r="I32" s="262">
        <f t="shared" si="0"/>
        <v>484</v>
      </c>
      <c r="J32" s="263">
        <f>J34+J45</f>
        <v>0</v>
      </c>
      <c r="K32" s="264">
        <f>K34+K45</f>
        <v>0</v>
      </c>
      <c r="L32" s="261">
        <f>L34+L45+L50</f>
        <v>100</v>
      </c>
      <c r="M32" s="261">
        <f>M34+M45+M50</f>
        <v>23880</v>
      </c>
      <c r="N32" s="261">
        <f>N34+N45+N50</f>
        <v>0</v>
      </c>
    </row>
    <row r="33" spans="1:14" s="91" customFormat="1" ht="15" customHeight="1">
      <c r="A33" s="75"/>
      <c r="B33" s="266"/>
      <c r="C33" s="266"/>
      <c r="D33" s="261"/>
      <c r="E33" s="261"/>
      <c r="F33" s="261"/>
      <c r="G33" s="261"/>
      <c r="H33" s="261"/>
      <c r="I33" s="262"/>
      <c r="J33" s="267"/>
      <c r="K33" s="263"/>
      <c r="L33" s="261"/>
      <c r="M33" s="261"/>
      <c r="N33" s="261"/>
    </row>
    <row r="34" spans="1:14" s="91" customFormat="1" ht="15" customHeight="1">
      <c r="A34" s="89" t="s">
        <v>170</v>
      </c>
      <c r="B34" s="268">
        <f aca="true" t="shared" si="1" ref="B34:N34">SUM(B36:B43)</f>
        <v>0</v>
      </c>
      <c r="C34" s="268">
        <f t="shared" si="1"/>
        <v>283</v>
      </c>
      <c r="D34" s="268">
        <f t="shared" si="1"/>
        <v>0</v>
      </c>
      <c r="E34" s="268">
        <f t="shared" si="1"/>
        <v>154</v>
      </c>
      <c r="F34" s="268">
        <f t="shared" si="1"/>
        <v>0</v>
      </c>
      <c r="G34" s="268">
        <f t="shared" si="1"/>
        <v>0</v>
      </c>
      <c r="H34" s="268">
        <f t="shared" si="1"/>
        <v>0</v>
      </c>
      <c r="I34" s="269">
        <f t="shared" si="1"/>
        <v>484</v>
      </c>
      <c r="J34" s="270">
        <f t="shared" si="1"/>
        <v>0</v>
      </c>
      <c r="K34" s="271">
        <f t="shared" si="1"/>
        <v>0</v>
      </c>
      <c r="L34" s="268">
        <f t="shared" si="1"/>
        <v>0</v>
      </c>
      <c r="M34" s="268">
        <f t="shared" si="1"/>
        <v>23880</v>
      </c>
      <c r="N34" s="268">
        <f t="shared" si="1"/>
        <v>0</v>
      </c>
    </row>
    <row r="35" spans="1:14" s="91" customFormat="1" ht="15" customHeight="1">
      <c r="A35" s="89"/>
      <c r="B35" s="268"/>
      <c r="C35" s="268"/>
      <c r="D35" s="268"/>
      <c r="E35" s="268"/>
      <c r="F35" s="268"/>
      <c r="G35" s="268"/>
      <c r="H35" s="268"/>
      <c r="I35" s="269"/>
      <c r="J35" s="272"/>
      <c r="K35" s="273"/>
      <c r="L35" s="268"/>
      <c r="M35" s="268"/>
      <c r="N35" s="268"/>
    </row>
    <row r="36" spans="1:14" s="91" customFormat="1" ht="15" customHeight="1">
      <c r="A36" s="56" t="s">
        <v>164</v>
      </c>
      <c r="B36" s="274">
        <v>0</v>
      </c>
      <c r="C36" s="274">
        <v>0</v>
      </c>
      <c r="D36" s="274">
        <v>0</v>
      </c>
      <c r="E36" s="274">
        <v>140</v>
      </c>
      <c r="F36" s="274">
        <v>0</v>
      </c>
      <c r="G36" s="274">
        <v>0</v>
      </c>
      <c r="H36" s="274">
        <v>0</v>
      </c>
      <c r="I36" s="274">
        <v>0</v>
      </c>
      <c r="J36" s="274">
        <v>0</v>
      </c>
      <c r="K36" s="274">
        <v>0</v>
      </c>
      <c r="L36" s="274">
        <v>0</v>
      </c>
      <c r="M36" s="274">
        <v>0</v>
      </c>
      <c r="N36" s="275">
        <v>0</v>
      </c>
    </row>
    <row r="37" spans="1:14" s="91" customFormat="1" ht="15" customHeight="1">
      <c r="A37" s="56" t="s">
        <v>240</v>
      </c>
      <c r="B37" s="274">
        <v>0</v>
      </c>
      <c r="C37" s="274">
        <v>0</v>
      </c>
      <c r="D37" s="274">
        <v>0</v>
      </c>
      <c r="E37" s="274">
        <v>0</v>
      </c>
      <c r="F37" s="274">
        <v>0</v>
      </c>
      <c r="G37" s="274">
        <v>0</v>
      </c>
      <c r="H37" s="274">
        <v>0</v>
      </c>
      <c r="I37" s="274">
        <v>0</v>
      </c>
      <c r="J37" s="274"/>
      <c r="K37" s="274"/>
      <c r="L37" s="274">
        <v>0</v>
      </c>
      <c r="M37" s="274">
        <v>11940</v>
      </c>
      <c r="N37" s="275">
        <v>0</v>
      </c>
    </row>
    <row r="38" spans="1:14" s="91" customFormat="1" ht="15" customHeight="1">
      <c r="A38" s="56" t="s">
        <v>241</v>
      </c>
      <c r="B38" s="274">
        <v>0</v>
      </c>
      <c r="C38" s="274">
        <v>0</v>
      </c>
      <c r="D38" s="274">
        <v>0</v>
      </c>
      <c r="E38" s="274">
        <v>0</v>
      </c>
      <c r="F38" s="274">
        <v>0</v>
      </c>
      <c r="G38" s="274">
        <v>0</v>
      </c>
      <c r="H38" s="274">
        <v>0</v>
      </c>
      <c r="I38" s="274">
        <v>0</v>
      </c>
      <c r="J38" s="274"/>
      <c r="K38" s="274"/>
      <c r="L38" s="274">
        <v>0</v>
      </c>
      <c r="M38" s="274">
        <v>11940</v>
      </c>
      <c r="N38" s="275">
        <v>0</v>
      </c>
    </row>
    <row r="39" spans="1:14" s="91" customFormat="1" ht="15" customHeight="1">
      <c r="A39" s="56" t="s">
        <v>215</v>
      </c>
      <c r="B39" s="274">
        <v>0</v>
      </c>
      <c r="C39" s="274">
        <v>0</v>
      </c>
      <c r="D39" s="274">
        <v>0</v>
      </c>
      <c r="E39" s="274">
        <v>14</v>
      </c>
      <c r="F39" s="274">
        <v>0</v>
      </c>
      <c r="G39" s="274">
        <v>0</v>
      </c>
      <c r="H39" s="274">
        <v>0</v>
      </c>
      <c r="I39" s="274">
        <v>0</v>
      </c>
      <c r="J39" s="274"/>
      <c r="K39" s="274"/>
      <c r="L39" s="274">
        <v>0</v>
      </c>
      <c r="M39" s="274">
        <v>0</v>
      </c>
      <c r="N39" s="275">
        <v>0</v>
      </c>
    </row>
    <row r="40" spans="1:14" s="91" customFormat="1" ht="15" customHeight="1">
      <c r="A40" s="56" t="s">
        <v>237</v>
      </c>
      <c r="B40" s="274">
        <v>0</v>
      </c>
      <c r="C40" s="274">
        <v>0</v>
      </c>
      <c r="D40" s="274">
        <v>0</v>
      </c>
      <c r="E40" s="274">
        <v>0</v>
      </c>
      <c r="F40" s="274">
        <v>0</v>
      </c>
      <c r="G40" s="274">
        <v>0</v>
      </c>
      <c r="H40" s="274">
        <v>0</v>
      </c>
      <c r="I40" s="274">
        <v>80</v>
      </c>
      <c r="J40" s="274"/>
      <c r="K40" s="274"/>
      <c r="L40" s="274"/>
      <c r="M40" s="274"/>
      <c r="N40" s="275"/>
    </row>
    <row r="41" spans="1:14" s="91" customFormat="1" ht="15" customHeight="1">
      <c r="A41" s="56" t="s">
        <v>221</v>
      </c>
      <c r="B41" s="274">
        <v>0</v>
      </c>
      <c r="C41" s="274">
        <v>0</v>
      </c>
      <c r="D41" s="274">
        <v>0</v>
      </c>
      <c r="E41" s="274">
        <v>0</v>
      </c>
      <c r="F41" s="274">
        <v>0</v>
      </c>
      <c r="G41" s="274">
        <v>0</v>
      </c>
      <c r="H41" s="274">
        <v>0</v>
      </c>
      <c r="I41" s="274">
        <v>213</v>
      </c>
      <c r="J41" s="274"/>
      <c r="K41" s="274"/>
      <c r="L41" s="274">
        <v>0</v>
      </c>
      <c r="M41" s="274">
        <v>0</v>
      </c>
      <c r="N41" s="275">
        <v>0</v>
      </c>
    </row>
    <row r="42" spans="1:14" s="91" customFormat="1" ht="15" customHeight="1">
      <c r="A42" s="56" t="s">
        <v>200</v>
      </c>
      <c r="B42" s="274">
        <v>0</v>
      </c>
      <c r="C42" s="274">
        <v>283</v>
      </c>
      <c r="D42" s="274">
        <v>0</v>
      </c>
      <c r="E42" s="274">
        <v>0</v>
      </c>
      <c r="F42" s="274">
        <v>0</v>
      </c>
      <c r="G42" s="274">
        <v>0</v>
      </c>
      <c r="H42" s="274">
        <v>0</v>
      </c>
      <c r="I42" s="274">
        <v>117</v>
      </c>
      <c r="J42" s="274"/>
      <c r="K42" s="274"/>
      <c r="L42" s="274">
        <v>0</v>
      </c>
      <c r="M42" s="274">
        <v>0</v>
      </c>
      <c r="N42" s="275">
        <v>0</v>
      </c>
    </row>
    <row r="43" spans="1:14" s="91" customFormat="1" ht="15" customHeight="1">
      <c r="A43" s="56" t="s">
        <v>229</v>
      </c>
      <c r="B43" s="274">
        <v>0</v>
      </c>
      <c r="C43" s="274">
        <v>0</v>
      </c>
      <c r="D43" s="274">
        <v>0</v>
      </c>
      <c r="E43" s="274">
        <v>0</v>
      </c>
      <c r="F43" s="274">
        <v>0</v>
      </c>
      <c r="G43" s="274">
        <v>0</v>
      </c>
      <c r="H43" s="274">
        <v>0</v>
      </c>
      <c r="I43" s="274">
        <v>74</v>
      </c>
      <c r="J43" s="274">
        <v>0</v>
      </c>
      <c r="K43" s="274">
        <v>0</v>
      </c>
      <c r="L43" s="274">
        <v>0</v>
      </c>
      <c r="M43" s="274">
        <v>0</v>
      </c>
      <c r="N43" s="261">
        <v>0</v>
      </c>
    </row>
    <row r="44" spans="1:14" s="91" customFormat="1" ht="15" customHeight="1">
      <c r="A44" s="63"/>
      <c r="B44" s="278"/>
      <c r="C44" s="278"/>
      <c r="D44" s="278"/>
      <c r="E44" s="278"/>
      <c r="F44" s="278"/>
      <c r="G44" s="278"/>
      <c r="H44" s="274"/>
      <c r="I44" s="278"/>
      <c r="J44" s="276" t="s">
        <v>89</v>
      </c>
      <c r="K44" s="277"/>
      <c r="L44" s="278"/>
      <c r="M44" s="278"/>
      <c r="N44" s="279"/>
    </row>
    <row r="45" spans="1:14" s="91" customFormat="1" ht="15" customHeight="1">
      <c r="A45" s="89" t="s">
        <v>123</v>
      </c>
      <c r="B45" s="274">
        <f>SUM(B47:B48)</f>
        <v>0</v>
      </c>
      <c r="C45" s="274">
        <f>SUM(C47:C48)</f>
        <v>204.4</v>
      </c>
      <c r="D45" s="274">
        <f aca="true" t="shared" si="2" ref="D45:K45">SUM(D47:D48)</f>
        <v>200</v>
      </c>
      <c r="E45" s="274">
        <f t="shared" si="2"/>
        <v>0</v>
      </c>
      <c r="F45" s="274">
        <f t="shared" si="2"/>
        <v>865</v>
      </c>
      <c r="G45" s="274">
        <f t="shared" si="2"/>
        <v>0</v>
      </c>
      <c r="H45" s="274">
        <v>0</v>
      </c>
      <c r="I45" s="274">
        <f>SUM(I47:I48)</f>
        <v>0</v>
      </c>
      <c r="J45" s="276">
        <f t="shared" si="2"/>
        <v>0</v>
      </c>
      <c r="K45" s="277">
        <f t="shared" si="2"/>
        <v>0</v>
      </c>
      <c r="L45" s="274">
        <f>SUM(L47:L48)</f>
        <v>100</v>
      </c>
      <c r="M45" s="274">
        <f>SUM(M47:M48)</f>
        <v>0</v>
      </c>
      <c r="N45" s="275">
        <f>SUM(N47:N48)</f>
        <v>0</v>
      </c>
    </row>
    <row r="46" spans="1:14" s="91" customFormat="1" ht="15" customHeight="1">
      <c r="A46" s="63"/>
      <c r="B46" s="278"/>
      <c r="C46" s="278"/>
      <c r="D46" s="278"/>
      <c r="E46" s="278"/>
      <c r="F46" s="278"/>
      <c r="G46" s="278"/>
      <c r="H46" s="274">
        <v>0</v>
      </c>
      <c r="I46" s="274">
        <v>0</v>
      </c>
      <c r="J46" s="276" t="s">
        <v>89</v>
      </c>
      <c r="K46" s="273"/>
      <c r="L46" s="278"/>
      <c r="M46" s="278"/>
      <c r="N46" s="279"/>
    </row>
    <row r="47" spans="1:14" s="91" customFormat="1" ht="15" customHeight="1">
      <c r="A47" s="56" t="s">
        <v>54</v>
      </c>
      <c r="B47" s="274">
        <v>0</v>
      </c>
      <c r="C47" s="274">
        <v>204.4</v>
      </c>
      <c r="D47" s="274">
        <v>200</v>
      </c>
      <c r="E47" s="274">
        <v>0</v>
      </c>
      <c r="F47" s="274">
        <v>220</v>
      </c>
      <c r="G47" s="274">
        <v>0</v>
      </c>
      <c r="H47" s="274">
        <v>0</v>
      </c>
      <c r="I47" s="274">
        <v>0</v>
      </c>
      <c r="J47" s="274">
        <v>0</v>
      </c>
      <c r="K47" s="274">
        <v>0</v>
      </c>
      <c r="L47" s="274">
        <v>100</v>
      </c>
      <c r="M47" s="274">
        <v>0</v>
      </c>
      <c r="N47" s="275">
        <v>0</v>
      </c>
    </row>
    <row r="48" spans="1:14" s="91" customFormat="1" ht="15" customHeight="1">
      <c r="A48" s="42" t="s">
        <v>129</v>
      </c>
      <c r="B48" s="280">
        <v>0</v>
      </c>
      <c r="C48" s="280">
        <v>0</v>
      </c>
      <c r="D48" s="280">
        <v>0</v>
      </c>
      <c r="E48" s="280">
        <v>0</v>
      </c>
      <c r="F48" s="280">
        <v>645</v>
      </c>
      <c r="G48" s="280">
        <v>0</v>
      </c>
      <c r="H48" s="280">
        <f>0</f>
        <v>0</v>
      </c>
      <c r="I48" s="280">
        <v>0</v>
      </c>
      <c r="J48" s="347">
        <v>0</v>
      </c>
      <c r="K48" s="348">
        <v>0</v>
      </c>
      <c r="L48" s="280">
        <v>0</v>
      </c>
      <c r="M48" s="280">
        <v>0</v>
      </c>
      <c r="N48" s="281">
        <v>0</v>
      </c>
    </row>
    <row r="49" spans="1:14" s="91" customFormat="1" ht="6.75" customHeight="1" hidden="1">
      <c r="A49" s="41"/>
      <c r="B49" s="19"/>
      <c r="C49" s="19"/>
      <c r="D49" s="19"/>
      <c r="E49" s="19"/>
      <c r="F49" s="19"/>
      <c r="G49" s="19"/>
      <c r="H49" s="19"/>
      <c r="I49" s="181"/>
      <c r="J49" s="97"/>
      <c r="K49" s="92"/>
      <c r="L49" s="19"/>
      <c r="M49" s="19"/>
      <c r="N49" s="19"/>
    </row>
    <row r="50" spans="1:14" s="91" customFormat="1" ht="12" customHeight="1" hidden="1">
      <c r="A50" s="89" t="s">
        <v>147</v>
      </c>
      <c r="B50" s="180">
        <f>B52</f>
        <v>0</v>
      </c>
      <c r="C50" s="180">
        <f aca="true" t="shared" si="3" ref="C50:I50">C52</f>
        <v>0</v>
      </c>
      <c r="D50" s="180">
        <f t="shared" si="3"/>
        <v>0</v>
      </c>
      <c r="E50" s="180">
        <f t="shared" si="3"/>
        <v>0</v>
      </c>
      <c r="F50" s="180">
        <f t="shared" si="3"/>
        <v>0</v>
      </c>
      <c r="G50" s="180">
        <f t="shared" si="3"/>
        <v>0</v>
      </c>
      <c r="H50" s="180">
        <f t="shared" si="3"/>
        <v>0</v>
      </c>
      <c r="I50" s="193">
        <f t="shared" si="3"/>
        <v>0</v>
      </c>
      <c r="J50" s="187">
        <f>SUM(J52:J59)</f>
        <v>0</v>
      </c>
      <c r="K50" s="90">
        <f>SUM(K52:K59)</f>
        <v>0</v>
      </c>
      <c r="L50" s="180">
        <f>L52</f>
        <v>0</v>
      </c>
      <c r="M50" s="180">
        <f>M52</f>
        <v>0</v>
      </c>
      <c r="N50" s="180">
        <f>N52</f>
        <v>0</v>
      </c>
    </row>
    <row r="51" spans="1:14" s="91" customFormat="1" ht="4.5" customHeight="1" hidden="1">
      <c r="A51" s="89"/>
      <c r="B51" s="180"/>
      <c r="C51" s="180"/>
      <c r="D51" s="180"/>
      <c r="E51" s="180"/>
      <c r="F51" s="180"/>
      <c r="G51" s="180"/>
      <c r="H51" s="180"/>
      <c r="I51" s="193"/>
      <c r="J51" s="63"/>
      <c r="L51" s="180"/>
      <c r="M51" s="180"/>
      <c r="N51" s="180"/>
    </row>
    <row r="52" spans="1:14" s="91" customFormat="1" ht="14.25" customHeight="1" hidden="1">
      <c r="A52" s="42" t="s">
        <v>148</v>
      </c>
      <c r="B52" s="182">
        <v>0</v>
      </c>
      <c r="C52" s="182">
        <v>0</v>
      </c>
      <c r="D52" s="182">
        <v>0</v>
      </c>
      <c r="E52" s="182">
        <v>0</v>
      </c>
      <c r="F52" s="182">
        <v>0</v>
      </c>
      <c r="G52" s="182">
        <v>0</v>
      </c>
      <c r="H52" s="182">
        <f>0</f>
        <v>0</v>
      </c>
      <c r="I52" s="182">
        <f>0</f>
        <v>0</v>
      </c>
      <c r="J52" s="150">
        <v>0</v>
      </c>
      <c r="K52" s="107">
        <v>0</v>
      </c>
      <c r="L52" s="182">
        <v>0</v>
      </c>
      <c r="M52" s="182">
        <v>0</v>
      </c>
      <c r="N52" s="93">
        <v>0</v>
      </c>
    </row>
  </sheetData>
  <sheetProtection/>
  <mergeCells count="2">
    <mergeCell ref="A1:N1"/>
    <mergeCell ref="A2:A4"/>
  </mergeCells>
  <printOptions horizontalCentered="1"/>
  <pageMargins left="0.7874015748031497" right="0.7874015748031497" top="0.7874015748031497" bottom="0.984251968503937" header="0.5905511811023623" footer="0.590551181102362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9.125" style="3" hidden="1" customWidth="1"/>
    <col min="11" max="11" width="11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454" t="s">
        <v>207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6.5" customHeight="1">
      <c r="A2" s="451" t="s">
        <v>189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149</v>
      </c>
      <c r="M2" s="81"/>
      <c r="N2" s="81"/>
    </row>
    <row r="3" spans="1:14" ht="16.5" customHeight="1">
      <c r="A3" s="452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152</v>
      </c>
      <c r="M3" s="84" t="s">
        <v>150</v>
      </c>
      <c r="N3" s="84" t="s">
        <v>153</v>
      </c>
    </row>
    <row r="4" spans="1:14" ht="16.5" customHeight="1">
      <c r="A4" s="453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151</v>
      </c>
    </row>
    <row r="5" spans="1:14" ht="17.25" customHeight="1" hidden="1">
      <c r="A5" s="14" t="s">
        <v>45</v>
      </c>
      <c r="B5" s="14"/>
      <c r="C5" s="14"/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96">
        <v>0</v>
      </c>
      <c r="K5" s="88">
        <v>0</v>
      </c>
      <c r="L5" s="88">
        <v>5784</v>
      </c>
      <c r="M5" s="88">
        <v>5784</v>
      </c>
      <c r="N5" s="88">
        <v>6147</v>
      </c>
    </row>
    <row r="6" spans="1:14" ht="17.25" customHeight="1" hidden="1">
      <c r="A6" s="14" t="s">
        <v>46</v>
      </c>
      <c r="B6" s="14"/>
      <c r="C6" s="14"/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96">
        <v>0</v>
      </c>
      <c r="K6" s="88">
        <v>0</v>
      </c>
      <c r="L6" s="88">
        <v>14917</v>
      </c>
      <c r="M6" s="88">
        <v>14917</v>
      </c>
      <c r="N6" s="88">
        <v>4507</v>
      </c>
    </row>
    <row r="7" spans="1:14" s="46" customFormat="1" ht="14.25" customHeight="1" hidden="1">
      <c r="A7" s="34" t="s">
        <v>47</v>
      </c>
      <c r="B7" s="34"/>
      <c r="C7" s="34"/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96">
        <v>0</v>
      </c>
      <c r="K7" s="88">
        <v>1133</v>
      </c>
      <c r="L7" s="88">
        <v>1103</v>
      </c>
      <c r="M7" s="88">
        <v>1103</v>
      </c>
      <c r="N7" s="88">
        <v>4983</v>
      </c>
    </row>
    <row r="8" spans="1:14" s="46" customFormat="1" ht="14.25" customHeight="1" hidden="1">
      <c r="A8" s="34" t="s">
        <v>48</v>
      </c>
      <c r="B8" s="34"/>
      <c r="C8" s="34"/>
      <c r="D8" s="47">
        <v>0</v>
      </c>
      <c r="E8" s="47">
        <v>100</v>
      </c>
      <c r="F8" s="47">
        <v>0</v>
      </c>
      <c r="G8" s="47">
        <v>0</v>
      </c>
      <c r="H8" s="47">
        <v>0</v>
      </c>
      <c r="I8" s="47">
        <v>0</v>
      </c>
      <c r="J8" s="96">
        <v>0</v>
      </c>
      <c r="K8" s="88">
        <v>745</v>
      </c>
      <c r="L8" s="88">
        <v>1406</v>
      </c>
      <c r="M8" s="88">
        <v>1406</v>
      </c>
      <c r="N8" s="88">
        <v>200</v>
      </c>
    </row>
    <row r="9" spans="1:14" s="46" customFormat="1" ht="14.25" customHeight="1" hidden="1">
      <c r="A9" s="34" t="s">
        <v>43</v>
      </c>
      <c r="B9" s="34"/>
      <c r="C9" s="34"/>
      <c r="D9" s="47">
        <v>0</v>
      </c>
      <c r="E9" s="47">
        <v>220</v>
      </c>
      <c r="F9" s="47">
        <v>1389</v>
      </c>
      <c r="G9" s="47">
        <v>0</v>
      </c>
      <c r="H9" s="47">
        <v>0</v>
      </c>
      <c r="I9" s="47">
        <v>0</v>
      </c>
      <c r="J9" s="96">
        <v>728</v>
      </c>
      <c r="K9" s="88">
        <v>404</v>
      </c>
      <c r="L9" s="88">
        <v>250</v>
      </c>
      <c r="M9" s="88">
        <v>250</v>
      </c>
      <c r="N9" s="88">
        <v>95</v>
      </c>
    </row>
    <row r="10" spans="1:14" s="46" customFormat="1" ht="14.25" customHeight="1" hidden="1">
      <c r="A10" s="36" t="s">
        <v>91</v>
      </c>
      <c r="B10" s="64"/>
      <c r="C10" s="64"/>
      <c r="D10" s="47">
        <v>0</v>
      </c>
      <c r="E10" s="47">
        <v>0</v>
      </c>
      <c r="F10" s="47">
        <v>1450</v>
      </c>
      <c r="G10" s="47">
        <v>2400</v>
      </c>
      <c r="H10" s="47">
        <v>150</v>
      </c>
      <c r="I10" s="47">
        <v>0</v>
      </c>
      <c r="J10" s="96">
        <v>0</v>
      </c>
      <c r="K10" s="88">
        <v>233</v>
      </c>
      <c r="L10" s="88">
        <v>218</v>
      </c>
      <c r="M10" s="88">
        <v>218</v>
      </c>
      <c r="N10" s="88">
        <v>219</v>
      </c>
    </row>
    <row r="11" spans="1:14" s="46" customFormat="1" ht="4.5" customHeight="1" hidden="1">
      <c r="A11" s="36" t="s">
        <v>92</v>
      </c>
      <c r="B11" s="64"/>
      <c r="C11" s="64"/>
      <c r="D11" s="47">
        <v>0</v>
      </c>
      <c r="E11" s="47">
        <v>0</v>
      </c>
      <c r="F11" s="47">
        <v>629</v>
      </c>
      <c r="G11" s="47">
        <v>0</v>
      </c>
      <c r="H11" s="47">
        <v>0</v>
      </c>
      <c r="I11" s="47">
        <v>0</v>
      </c>
      <c r="J11" s="140" t="s">
        <v>116</v>
      </c>
      <c r="K11" s="95" t="s">
        <v>116</v>
      </c>
      <c r="L11" s="88"/>
      <c r="M11" s="88"/>
      <c r="N11" s="88"/>
    </row>
    <row r="12" spans="1:14" s="46" customFormat="1" ht="14.25" customHeight="1" hidden="1">
      <c r="A12" s="36" t="s">
        <v>93</v>
      </c>
      <c r="B12" s="47">
        <v>0</v>
      </c>
      <c r="C12" s="47">
        <v>0</v>
      </c>
      <c r="D12" s="47">
        <v>0</v>
      </c>
      <c r="E12" s="47">
        <v>0</v>
      </c>
      <c r="F12" s="47">
        <v>125</v>
      </c>
      <c r="G12" s="47">
        <v>0</v>
      </c>
      <c r="H12" s="47">
        <v>1785</v>
      </c>
      <c r="I12" s="47">
        <v>805</v>
      </c>
      <c r="J12" s="148" t="s">
        <v>118</v>
      </c>
      <c r="K12" s="108" t="s">
        <v>118</v>
      </c>
      <c r="L12" s="88">
        <v>1427</v>
      </c>
      <c r="M12" s="88">
        <v>1427</v>
      </c>
      <c r="N12" s="88">
        <v>2051</v>
      </c>
    </row>
    <row r="13" spans="1:14" s="46" customFormat="1" ht="14.25" customHeight="1" hidden="1">
      <c r="A13" s="36" t="s">
        <v>94</v>
      </c>
      <c r="B13" s="47">
        <v>0</v>
      </c>
      <c r="C13" s="47">
        <v>0</v>
      </c>
      <c r="D13" s="47">
        <v>0</v>
      </c>
      <c r="E13" s="47">
        <v>0</v>
      </c>
      <c r="F13" s="47">
        <v>1007</v>
      </c>
      <c r="G13" s="47">
        <v>0</v>
      </c>
      <c r="H13" s="47">
        <v>0</v>
      </c>
      <c r="I13" s="47">
        <v>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46" customFormat="1" ht="14.25" customHeight="1" hidden="1">
      <c r="A14" s="36" t="s">
        <v>95</v>
      </c>
      <c r="B14" s="47">
        <v>1704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56</v>
      </c>
      <c r="I14" s="47">
        <v>0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46" customFormat="1" ht="14.25" customHeight="1" hidden="1">
      <c r="A15" s="36" t="s">
        <v>104</v>
      </c>
      <c r="B15" s="47">
        <v>820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570</v>
      </c>
      <c r="I15" s="47">
        <v>0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46" customFormat="1" ht="14.25" customHeight="1" hidden="1">
      <c r="A16" s="36" t="s">
        <v>107</v>
      </c>
      <c r="B16" s="48">
        <v>928</v>
      </c>
      <c r="C16" s="48">
        <v>0</v>
      </c>
      <c r="D16" s="48">
        <v>0</v>
      </c>
      <c r="E16" s="48">
        <v>0</v>
      </c>
      <c r="F16" s="48">
        <v>480</v>
      </c>
      <c r="G16" s="48">
        <v>0</v>
      </c>
      <c r="H16" s="48">
        <v>400</v>
      </c>
      <c r="I16" s="48">
        <v>0</v>
      </c>
      <c r="J16" s="151">
        <v>0</v>
      </c>
      <c r="K16" s="88">
        <v>0</v>
      </c>
      <c r="L16" s="88">
        <v>1125</v>
      </c>
      <c r="M16" s="88">
        <v>1125</v>
      </c>
      <c r="N16" s="88">
        <v>5538</v>
      </c>
    </row>
    <row r="17" spans="1:14" s="46" customFormat="1" ht="14.25" customHeight="1" hidden="1">
      <c r="A17" s="36" t="s">
        <v>114</v>
      </c>
      <c r="B17" s="48">
        <v>0</v>
      </c>
      <c r="C17" s="48">
        <v>0</v>
      </c>
      <c r="D17" s="48">
        <v>522</v>
      </c>
      <c r="E17" s="48">
        <v>0</v>
      </c>
      <c r="F17" s="48">
        <v>0</v>
      </c>
      <c r="G17" s="48">
        <v>0</v>
      </c>
      <c r="H17" s="48">
        <v>0</v>
      </c>
      <c r="I17" s="48">
        <v>135</v>
      </c>
      <c r="J17" s="151">
        <v>0</v>
      </c>
      <c r="K17" s="88">
        <v>0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36" t="s">
        <v>128</v>
      </c>
      <c r="B18" s="48">
        <v>0</v>
      </c>
      <c r="C18" s="48">
        <v>0</v>
      </c>
      <c r="D18" s="48">
        <v>0</v>
      </c>
      <c r="E18" s="48">
        <v>0</v>
      </c>
      <c r="F18" s="48">
        <v>510</v>
      </c>
      <c r="G18" s="48">
        <v>0</v>
      </c>
      <c r="H18" s="48">
        <v>0</v>
      </c>
      <c r="I18" s="48">
        <v>23</v>
      </c>
      <c r="J18" s="151">
        <v>0</v>
      </c>
      <c r="K18" s="88">
        <v>0</v>
      </c>
      <c r="L18" s="48"/>
      <c r="M18" s="48"/>
      <c r="N18" s="48"/>
    </row>
    <row r="19" spans="1:14" s="46" customFormat="1" ht="15" customHeight="1" hidden="1">
      <c r="A19" s="36" t="s">
        <v>130</v>
      </c>
      <c r="B19" s="48">
        <v>0</v>
      </c>
      <c r="C19" s="48">
        <v>0</v>
      </c>
      <c r="D19" s="48">
        <v>0</v>
      </c>
      <c r="E19" s="48">
        <v>0</v>
      </c>
      <c r="F19" s="48">
        <v>620</v>
      </c>
      <c r="G19" s="48">
        <v>0</v>
      </c>
      <c r="H19" s="48">
        <v>329</v>
      </c>
      <c r="I19" s="48">
        <v>370</v>
      </c>
      <c r="J19" s="154">
        <v>0</v>
      </c>
      <c r="K19" s="48">
        <v>0</v>
      </c>
      <c r="L19" s="48"/>
      <c r="M19" s="48"/>
      <c r="N19" s="48"/>
    </row>
    <row r="20" spans="1:14" s="46" customFormat="1" ht="15" customHeight="1" hidden="1">
      <c r="A20" s="75" t="s">
        <v>137</v>
      </c>
      <c r="B20" s="48">
        <v>0</v>
      </c>
      <c r="C20" s="48">
        <v>0</v>
      </c>
      <c r="D20" s="48">
        <v>0</v>
      </c>
      <c r="E20" s="48">
        <v>0</v>
      </c>
      <c r="F20" s="48">
        <v>1941</v>
      </c>
      <c r="G20" s="48">
        <v>0</v>
      </c>
      <c r="H20" s="48">
        <v>243</v>
      </c>
      <c r="I20" s="48">
        <v>620</v>
      </c>
      <c r="J20" s="154">
        <v>0</v>
      </c>
      <c r="K20" s="48">
        <v>0</v>
      </c>
      <c r="L20" s="48"/>
      <c r="M20" s="48"/>
      <c r="N20" s="48"/>
    </row>
    <row r="21" spans="1:14" s="46" customFormat="1" ht="15.75" customHeight="1" hidden="1">
      <c r="A21" s="75" t="s">
        <v>181</v>
      </c>
      <c r="B21" s="265">
        <v>0</v>
      </c>
      <c r="C21" s="265">
        <v>0</v>
      </c>
      <c r="D21" s="265">
        <v>0</v>
      </c>
      <c r="E21" s="265">
        <v>0</v>
      </c>
      <c r="F21" s="265">
        <v>426</v>
      </c>
      <c r="G21" s="265">
        <v>0</v>
      </c>
      <c r="H21" s="265">
        <v>0</v>
      </c>
      <c r="I21" s="265">
        <v>255</v>
      </c>
      <c r="J21" s="345"/>
      <c r="K21" s="265"/>
      <c r="L21" s="265"/>
      <c r="M21" s="265"/>
      <c r="N21" s="265"/>
    </row>
    <row r="22" spans="1:14" s="46" customFormat="1" ht="15.75" customHeight="1" hidden="1">
      <c r="A22" s="75" t="s">
        <v>182</v>
      </c>
      <c r="B22" s="265">
        <v>0</v>
      </c>
      <c r="C22" s="265">
        <v>0</v>
      </c>
      <c r="D22" s="265">
        <v>0</v>
      </c>
      <c r="E22" s="265">
        <v>0</v>
      </c>
      <c r="F22" s="265">
        <v>372</v>
      </c>
      <c r="G22" s="265">
        <v>0</v>
      </c>
      <c r="H22" s="265">
        <v>0</v>
      </c>
      <c r="I22" s="265">
        <v>10</v>
      </c>
      <c r="J22" s="265">
        <v>0</v>
      </c>
      <c r="K22" s="265">
        <v>0</v>
      </c>
      <c r="L22" s="265">
        <v>0</v>
      </c>
      <c r="M22" s="265">
        <v>0</v>
      </c>
      <c r="N22" s="265">
        <v>0</v>
      </c>
    </row>
    <row r="23" spans="1:14" s="46" customFormat="1" ht="15.75" customHeight="1" hidden="1">
      <c r="A23" s="75" t="s">
        <v>183</v>
      </c>
      <c r="B23" s="265">
        <v>0</v>
      </c>
      <c r="C23" s="265">
        <v>0</v>
      </c>
      <c r="D23" s="265">
        <v>0</v>
      </c>
      <c r="E23" s="265">
        <v>0</v>
      </c>
      <c r="F23" s="265">
        <v>0</v>
      </c>
      <c r="G23" s="265">
        <v>0</v>
      </c>
      <c r="H23" s="265">
        <v>18</v>
      </c>
      <c r="I23" s="265">
        <v>0</v>
      </c>
      <c r="J23" s="265">
        <v>0</v>
      </c>
      <c r="K23" s="265">
        <v>0</v>
      </c>
      <c r="L23" s="265">
        <v>0</v>
      </c>
      <c r="M23" s="265">
        <v>0</v>
      </c>
      <c r="N23" s="265">
        <v>0</v>
      </c>
    </row>
    <row r="24" spans="1:14" s="46" customFormat="1" ht="15.75" customHeight="1" hidden="1">
      <c r="A24" s="75" t="s">
        <v>184</v>
      </c>
      <c r="B24" s="265">
        <v>0</v>
      </c>
      <c r="C24" s="265">
        <v>0</v>
      </c>
      <c r="D24" s="265">
        <v>0</v>
      </c>
      <c r="E24" s="265">
        <v>0</v>
      </c>
      <c r="F24" s="265">
        <v>0</v>
      </c>
      <c r="G24" s="265">
        <v>0</v>
      </c>
      <c r="H24" s="265">
        <v>36</v>
      </c>
      <c r="I24" s="265">
        <v>0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</row>
    <row r="25" spans="1:14" s="46" customFormat="1" ht="15.75" customHeight="1" hidden="1">
      <c r="A25" s="75" t="s">
        <v>187</v>
      </c>
      <c r="B25" s="265">
        <v>275</v>
      </c>
      <c r="C25" s="265">
        <v>0</v>
      </c>
      <c r="D25" s="265">
        <v>0</v>
      </c>
      <c r="E25" s="265">
        <v>0</v>
      </c>
      <c r="F25" s="265">
        <v>0</v>
      </c>
      <c r="G25" s="265">
        <v>425</v>
      </c>
      <c r="H25" s="265">
        <v>0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</row>
    <row r="26" spans="1:14" s="46" customFormat="1" ht="15.75" customHeight="1" hidden="1">
      <c r="A26" s="75" t="s">
        <v>195</v>
      </c>
      <c r="B26" s="265">
        <v>188</v>
      </c>
      <c r="C26" s="265">
        <v>0</v>
      </c>
      <c r="D26" s="265">
        <v>0</v>
      </c>
      <c r="E26" s="265">
        <v>0</v>
      </c>
      <c r="F26" s="265">
        <v>0</v>
      </c>
      <c r="G26" s="265">
        <v>0</v>
      </c>
      <c r="H26" s="265">
        <v>56</v>
      </c>
      <c r="I26" s="265">
        <v>0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</row>
    <row r="27" spans="1:14" s="46" customFormat="1" ht="15.75" customHeight="1" hidden="1">
      <c r="A27" s="75" t="s">
        <v>196</v>
      </c>
      <c r="B27" s="265">
        <v>0</v>
      </c>
      <c r="C27" s="265">
        <v>0</v>
      </c>
      <c r="D27" s="265">
        <v>0</v>
      </c>
      <c r="E27" s="265">
        <v>0</v>
      </c>
      <c r="F27" s="265">
        <v>0</v>
      </c>
      <c r="G27" s="265">
        <v>0</v>
      </c>
      <c r="H27" s="265">
        <v>0</v>
      </c>
      <c r="I27" s="265">
        <v>79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</row>
    <row r="28" spans="1:14" s="46" customFormat="1" ht="15.75" customHeight="1">
      <c r="A28" s="75" t="s">
        <v>197</v>
      </c>
      <c r="B28" s="265">
        <v>0</v>
      </c>
      <c r="C28" s="265">
        <v>0</v>
      </c>
      <c r="D28" s="265">
        <v>0</v>
      </c>
      <c r="E28" s="265">
        <v>0</v>
      </c>
      <c r="F28" s="265">
        <v>0</v>
      </c>
      <c r="G28" s="265">
        <v>0</v>
      </c>
      <c r="H28" s="265">
        <v>21</v>
      </c>
      <c r="I28" s="265">
        <v>0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</row>
    <row r="29" spans="1:14" s="46" customFormat="1" ht="15.75" customHeight="1">
      <c r="A29" s="75" t="s">
        <v>214</v>
      </c>
      <c r="B29" s="265">
        <v>0</v>
      </c>
      <c r="C29" s="265">
        <v>0</v>
      </c>
      <c r="D29" s="265">
        <v>0</v>
      </c>
      <c r="E29" s="265">
        <v>0</v>
      </c>
      <c r="F29" s="265">
        <v>0</v>
      </c>
      <c r="G29" s="265">
        <v>0</v>
      </c>
      <c r="H29" s="265">
        <v>0</v>
      </c>
      <c r="I29" s="265">
        <v>0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</row>
    <row r="30" spans="1:14" s="46" customFormat="1" ht="15.75" customHeight="1">
      <c r="A30" s="75" t="s">
        <v>220</v>
      </c>
      <c r="B30" s="265">
        <v>0</v>
      </c>
      <c r="C30" s="265">
        <v>0</v>
      </c>
      <c r="D30" s="265">
        <v>0</v>
      </c>
      <c r="E30" s="265">
        <v>0</v>
      </c>
      <c r="F30" s="265">
        <v>500</v>
      </c>
      <c r="G30" s="265">
        <v>0</v>
      </c>
      <c r="H30" s="265">
        <v>0</v>
      </c>
      <c r="I30" s="265">
        <v>0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</row>
    <row r="31" spans="1:14" s="46" customFormat="1" ht="15.75" customHeight="1">
      <c r="A31" s="75" t="s">
        <v>228</v>
      </c>
      <c r="B31" s="265">
        <v>0</v>
      </c>
      <c r="C31" s="265">
        <v>0</v>
      </c>
      <c r="D31" s="265">
        <v>0</v>
      </c>
      <c r="E31" s="265">
        <v>0</v>
      </c>
      <c r="F31" s="265">
        <v>0</v>
      </c>
      <c r="G31" s="265">
        <v>0</v>
      </c>
      <c r="H31" s="265">
        <v>0</v>
      </c>
      <c r="I31" s="265">
        <v>0</v>
      </c>
      <c r="J31" s="265">
        <v>0</v>
      </c>
      <c r="K31" s="265">
        <v>0</v>
      </c>
      <c r="L31" s="265">
        <v>0</v>
      </c>
      <c r="M31" s="265">
        <v>0</v>
      </c>
      <c r="N31" s="265">
        <v>1425984</v>
      </c>
    </row>
    <row r="32" spans="1:14" s="46" customFormat="1" ht="15.75" customHeight="1">
      <c r="A32" s="75" t="s">
        <v>236</v>
      </c>
      <c r="B32" s="265">
        <f aca="true" t="shared" si="0" ref="B32:N32">B35</f>
        <v>0</v>
      </c>
      <c r="C32" s="265">
        <f t="shared" si="0"/>
        <v>0</v>
      </c>
      <c r="D32" s="265">
        <f t="shared" si="0"/>
        <v>0</v>
      </c>
      <c r="E32" s="265">
        <f t="shared" si="0"/>
        <v>0</v>
      </c>
      <c r="F32" s="265">
        <f t="shared" si="0"/>
        <v>0</v>
      </c>
      <c r="G32" s="265">
        <f t="shared" si="0"/>
        <v>0</v>
      </c>
      <c r="H32" s="265">
        <f t="shared" si="0"/>
        <v>0</v>
      </c>
      <c r="I32" s="265">
        <f t="shared" si="0"/>
        <v>0</v>
      </c>
      <c r="J32" s="265">
        <f t="shared" si="0"/>
        <v>0</v>
      </c>
      <c r="K32" s="265">
        <f t="shared" si="0"/>
        <v>0</v>
      </c>
      <c r="L32" s="265">
        <f t="shared" si="0"/>
        <v>0</v>
      </c>
      <c r="M32" s="265">
        <f t="shared" si="0"/>
        <v>0</v>
      </c>
      <c r="N32" s="265">
        <f t="shared" si="0"/>
        <v>0</v>
      </c>
    </row>
    <row r="33" spans="1:14" s="46" customFormat="1" ht="3" customHeight="1" hidden="1">
      <c r="A33" s="50"/>
      <c r="B33" s="421"/>
      <c r="C33" s="421"/>
      <c r="D33" s="335"/>
      <c r="E33" s="335"/>
      <c r="F33" s="335"/>
      <c r="G33" s="335"/>
      <c r="H33" s="335"/>
      <c r="I33" s="335"/>
      <c r="J33" s="306"/>
      <c r="K33" s="306"/>
      <c r="L33" s="306"/>
      <c r="M33" s="306"/>
      <c r="N33" s="306"/>
    </row>
    <row r="34" spans="1:14" s="46" customFormat="1" ht="3" customHeight="1">
      <c r="A34" s="432"/>
      <c r="B34" s="336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</row>
    <row r="35" spans="1:14" s="46" customFormat="1" ht="15" customHeight="1" hidden="1">
      <c r="A35" s="61" t="s">
        <v>60</v>
      </c>
      <c r="B35" s="335">
        <f>SUM(B37:B38)</f>
        <v>0</v>
      </c>
      <c r="C35" s="290">
        <f aca="true" t="shared" si="1" ref="C35:N35">SUM(C37:C38)</f>
        <v>0</v>
      </c>
      <c r="D35" s="290">
        <f t="shared" si="1"/>
        <v>0</v>
      </c>
      <c r="E35" s="290">
        <f t="shared" si="1"/>
        <v>0</v>
      </c>
      <c r="F35" s="290">
        <f t="shared" si="1"/>
        <v>0</v>
      </c>
      <c r="G35" s="290">
        <f t="shared" si="1"/>
        <v>0</v>
      </c>
      <c r="H35" s="290">
        <f t="shared" si="1"/>
        <v>0</v>
      </c>
      <c r="I35" s="290">
        <f t="shared" si="1"/>
        <v>0</v>
      </c>
      <c r="J35" s="290">
        <f t="shared" si="1"/>
        <v>0</v>
      </c>
      <c r="K35" s="290">
        <f t="shared" si="1"/>
        <v>0</v>
      </c>
      <c r="L35" s="290">
        <f t="shared" si="1"/>
        <v>0</v>
      </c>
      <c r="M35" s="290">
        <f t="shared" si="1"/>
        <v>0</v>
      </c>
      <c r="N35" s="290">
        <f t="shared" si="1"/>
        <v>0</v>
      </c>
    </row>
    <row r="36" spans="1:14" s="46" customFormat="1" ht="3.75" customHeight="1" hidden="1">
      <c r="A36" s="50"/>
      <c r="B36" s="288"/>
      <c r="C36" s="288"/>
      <c r="D36" s="290"/>
      <c r="E36" s="290"/>
      <c r="F36" s="290"/>
      <c r="G36" s="290"/>
      <c r="H36" s="290"/>
      <c r="I36" s="290"/>
      <c r="J36" s="333"/>
      <c r="K36" s="305"/>
      <c r="L36" s="288"/>
      <c r="M36" s="288"/>
      <c r="N36" s="305"/>
    </row>
    <row r="37" spans="1:14" s="46" customFormat="1" ht="15" customHeight="1" hidden="1">
      <c r="A37" s="44" t="s">
        <v>77</v>
      </c>
      <c r="B37" s="309">
        <v>0</v>
      </c>
      <c r="C37" s="309">
        <v>0</v>
      </c>
      <c r="D37" s="309">
        <v>0</v>
      </c>
      <c r="E37" s="309">
        <v>0</v>
      </c>
      <c r="F37" s="309">
        <v>0</v>
      </c>
      <c r="G37" s="309">
        <v>0</v>
      </c>
      <c r="H37" s="309">
        <v>0</v>
      </c>
      <c r="I37" s="309">
        <v>0</v>
      </c>
      <c r="J37" s="309">
        <v>0</v>
      </c>
      <c r="K37" s="309">
        <v>0</v>
      </c>
      <c r="L37" s="309">
        <v>0</v>
      </c>
      <c r="M37" s="309">
        <v>0</v>
      </c>
      <c r="N37" s="283">
        <v>0</v>
      </c>
    </row>
    <row r="38" spans="1:14" s="46" customFormat="1" ht="14.25" customHeight="1" hidden="1">
      <c r="A38" s="44" t="s">
        <v>32</v>
      </c>
      <c r="B38" s="309">
        <v>0</v>
      </c>
      <c r="C38" s="309">
        <v>0</v>
      </c>
      <c r="D38" s="309">
        <v>0</v>
      </c>
      <c r="E38" s="309">
        <v>0</v>
      </c>
      <c r="F38" s="309">
        <v>0</v>
      </c>
      <c r="G38" s="309">
        <v>0</v>
      </c>
      <c r="H38" s="309">
        <v>0</v>
      </c>
      <c r="I38" s="309">
        <v>0</v>
      </c>
      <c r="J38" s="309">
        <v>0</v>
      </c>
      <c r="K38" s="309">
        <v>0</v>
      </c>
      <c r="L38" s="309">
        <v>0</v>
      </c>
      <c r="M38" s="309">
        <v>0</v>
      </c>
      <c r="N38" s="283">
        <v>0</v>
      </c>
    </row>
    <row r="39" ht="16.5" customHeight="1" hidden="1">
      <c r="A39" s="6" t="s">
        <v>103</v>
      </c>
    </row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7874015748031497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1" width="8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454" t="s">
        <v>209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6.5" customHeight="1">
      <c r="A2" s="451" t="s">
        <v>189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149</v>
      </c>
      <c r="M2" s="81"/>
      <c r="N2" s="81"/>
    </row>
    <row r="3" spans="1:14" ht="16.5" customHeight="1">
      <c r="A3" s="452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152</v>
      </c>
      <c r="M3" s="84" t="s">
        <v>150</v>
      </c>
      <c r="N3" s="84" t="s">
        <v>153</v>
      </c>
    </row>
    <row r="4" spans="1:14" ht="16.5" customHeight="1">
      <c r="A4" s="453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151</v>
      </c>
    </row>
    <row r="5" spans="1:14" ht="17.25" customHeight="1" hidden="1">
      <c r="A5" s="26" t="s">
        <v>79</v>
      </c>
      <c r="B5" s="14"/>
      <c r="C5" s="14"/>
      <c r="D5" s="7"/>
      <c r="E5" s="7"/>
      <c r="F5" s="7"/>
      <c r="G5" s="7"/>
      <c r="H5" s="7"/>
      <c r="I5" s="7"/>
      <c r="J5" s="96">
        <v>0</v>
      </c>
      <c r="K5" s="88">
        <v>0</v>
      </c>
      <c r="L5" s="88">
        <v>5784</v>
      </c>
      <c r="M5" s="88">
        <v>5784</v>
      </c>
      <c r="N5" s="88">
        <v>6147</v>
      </c>
    </row>
    <row r="6" spans="1:14" ht="17.25" customHeight="1" hidden="1">
      <c r="A6" s="26" t="s">
        <v>80</v>
      </c>
      <c r="B6" s="14"/>
      <c r="C6" s="14"/>
      <c r="D6" s="7"/>
      <c r="E6" s="7"/>
      <c r="F6" s="7"/>
      <c r="G6" s="7"/>
      <c r="H6" s="7"/>
      <c r="I6" s="7"/>
      <c r="J6" s="96">
        <v>0</v>
      </c>
      <c r="K6" s="88">
        <v>0</v>
      </c>
      <c r="L6" s="88">
        <v>14917</v>
      </c>
      <c r="M6" s="88">
        <v>14917</v>
      </c>
      <c r="N6" s="88">
        <v>4507</v>
      </c>
    </row>
    <row r="7" spans="1:14" ht="17.25" customHeight="1" hidden="1">
      <c r="A7" s="26" t="s">
        <v>81</v>
      </c>
      <c r="B7" s="14"/>
      <c r="C7" s="14"/>
      <c r="D7" s="7"/>
      <c r="E7" s="7"/>
      <c r="F7" s="7"/>
      <c r="G7" s="7"/>
      <c r="H7" s="7"/>
      <c r="I7" s="7"/>
      <c r="J7" s="96">
        <v>0</v>
      </c>
      <c r="K7" s="88">
        <v>1133</v>
      </c>
      <c r="L7" s="88">
        <v>1103</v>
      </c>
      <c r="M7" s="88">
        <v>1103</v>
      </c>
      <c r="N7" s="88">
        <v>4983</v>
      </c>
    </row>
    <row r="8" spans="1:14" ht="17.25" customHeight="1" hidden="1">
      <c r="A8" s="26" t="s">
        <v>82</v>
      </c>
      <c r="B8" s="14"/>
      <c r="C8" s="14"/>
      <c r="D8" s="7"/>
      <c r="E8" s="7"/>
      <c r="F8" s="7"/>
      <c r="G8" s="7"/>
      <c r="H8" s="7"/>
      <c r="I8" s="7"/>
      <c r="J8" s="96">
        <v>0</v>
      </c>
      <c r="K8" s="88">
        <v>745</v>
      </c>
      <c r="L8" s="88">
        <v>1406</v>
      </c>
      <c r="M8" s="88">
        <v>1406</v>
      </c>
      <c r="N8" s="88">
        <v>200</v>
      </c>
    </row>
    <row r="9" spans="1:14" ht="17.25" customHeight="1" hidden="1">
      <c r="A9" s="26" t="s">
        <v>43</v>
      </c>
      <c r="B9" s="14"/>
      <c r="C9" s="14"/>
      <c r="D9" s="7"/>
      <c r="E9" s="7"/>
      <c r="F9" s="7"/>
      <c r="G9" s="7"/>
      <c r="H9" s="7"/>
      <c r="I9" s="7"/>
      <c r="J9" s="96">
        <v>728</v>
      </c>
      <c r="K9" s="88">
        <v>404</v>
      </c>
      <c r="L9" s="88">
        <v>250</v>
      </c>
      <c r="M9" s="88">
        <v>250</v>
      </c>
      <c r="N9" s="88">
        <v>95</v>
      </c>
    </row>
    <row r="10" spans="1:14" ht="13.5" customHeight="1" hidden="1">
      <c r="A10" s="36" t="s">
        <v>91</v>
      </c>
      <c r="B10" s="64"/>
      <c r="C10" s="64"/>
      <c r="D10" s="47">
        <v>0</v>
      </c>
      <c r="E10" s="47">
        <v>0</v>
      </c>
      <c r="F10" s="47">
        <v>0</v>
      </c>
      <c r="G10" s="47">
        <v>232</v>
      </c>
      <c r="H10" s="47">
        <v>0</v>
      </c>
      <c r="I10" s="47">
        <v>0</v>
      </c>
      <c r="J10" s="96">
        <v>0</v>
      </c>
      <c r="K10" s="88">
        <v>233</v>
      </c>
      <c r="L10" s="88">
        <v>218</v>
      </c>
      <c r="M10" s="88">
        <v>218</v>
      </c>
      <c r="N10" s="88">
        <v>219</v>
      </c>
    </row>
    <row r="11" spans="1:14" ht="4.5" customHeight="1" hidden="1">
      <c r="A11" s="36" t="s">
        <v>92</v>
      </c>
      <c r="B11" s="64"/>
      <c r="C11" s="64"/>
      <c r="D11" s="47">
        <v>0</v>
      </c>
      <c r="E11" s="47">
        <v>624</v>
      </c>
      <c r="F11" s="47">
        <v>0</v>
      </c>
      <c r="G11" s="47">
        <v>3000</v>
      </c>
      <c r="H11" s="47">
        <v>0</v>
      </c>
      <c r="I11" s="47">
        <v>0</v>
      </c>
      <c r="J11" s="140" t="s">
        <v>116</v>
      </c>
      <c r="K11" s="95" t="s">
        <v>116</v>
      </c>
      <c r="L11" s="88"/>
      <c r="M11" s="88"/>
      <c r="N11" s="88"/>
    </row>
    <row r="12" spans="1:14" ht="14.25" customHeight="1" hidden="1">
      <c r="A12" s="36" t="s">
        <v>93</v>
      </c>
      <c r="B12" s="47">
        <v>0</v>
      </c>
      <c r="C12" s="47">
        <v>322</v>
      </c>
      <c r="D12" s="47">
        <v>2042</v>
      </c>
      <c r="E12" s="47">
        <v>3555</v>
      </c>
      <c r="F12" s="47">
        <v>1557</v>
      </c>
      <c r="G12" s="47">
        <v>2355</v>
      </c>
      <c r="H12" s="47">
        <v>0</v>
      </c>
      <c r="I12" s="47">
        <v>0</v>
      </c>
      <c r="J12" s="140" t="s">
        <v>116</v>
      </c>
      <c r="K12" s="95" t="s">
        <v>116</v>
      </c>
      <c r="L12" s="88">
        <v>1427</v>
      </c>
      <c r="M12" s="88">
        <v>1427</v>
      </c>
      <c r="N12" s="88">
        <v>2051</v>
      </c>
    </row>
    <row r="13" spans="1:14" ht="14.25" customHeight="1" hidden="1">
      <c r="A13" s="36" t="s">
        <v>94</v>
      </c>
      <c r="B13" s="47">
        <v>0</v>
      </c>
      <c r="C13" s="47">
        <v>0</v>
      </c>
      <c r="D13" s="47">
        <v>3853</v>
      </c>
      <c r="E13" s="47">
        <v>610</v>
      </c>
      <c r="F13" s="47">
        <v>5893</v>
      </c>
      <c r="G13" s="47">
        <v>2172</v>
      </c>
      <c r="H13" s="47">
        <v>0</v>
      </c>
      <c r="I13" s="47">
        <v>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ht="14.25" customHeight="1" hidden="1">
      <c r="A14" s="36" t="s">
        <v>95</v>
      </c>
      <c r="B14" s="47">
        <v>2453</v>
      </c>
      <c r="C14" s="47">
        <v>0</v>
      </c>
      <c r="D14" s="47">
        <v>6090</v>
      </c>
      <c r="E14" s="47">
        <v>0</v>
      </c>
      <c r="F14" s="47">
        <v>1594</v>
      </c>
      <c r="G14" s="47">
        <v>0</v>
      </c>
      <c r="H14" s="47">
        <v>0</v>
      </c>
      <c r="I14" s="47">
        <v>0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ht="14.25" customHeight="1" hidden="1">
      <c r="A15" s="36" t="s">
        <v>104</v>
      </c>
      <c r="B15" s="47">
        <v>0</v>
      </c>
      <c r="C15" s="47">
        <v>0</v>
      </c>
      <c r="D15" s="47">
        <v>0</v>
      </c>
      <c r="E15" s="47">
        <v>775</v>
      </c>
      <c r="F15" s="47">
        <v>0</v>
      </c>
      <c r="G15" s="47">
        <v>520</v>
      </c>
      <c r="H15" s="47">
        <v>0</v>
      </c>
      <c r="I15" s="47">
        <v>0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ht="14.25" customHeight="1" hidden="1">
      <c r="A16" s="36" t="s">
        <v>107</v>
      </c>
      <c r="B16" s="48">
        <v>0</v>
      </c>
      <c r="C16" s="48">
        <v>0</v>
      </c>
      <c r="D16" s="48">
        <v>550</v>
      </c>
      <c r="E16" s="48">
        <v>0</v>
      </c>
      <c r="F16" s="48">
        <v>3246</v>
      </c>
      <c r="G16" s="48">
        <v>0</v>
      </c>
      <c r="H16" s="48">
        <v>0</v>
      </c>
      <c r="I16" s="48">
        <v>406</v>
      </c>
      <c r="J16" s="151">
        <v>0</v>
      </c>
      <c r="K16" s="88">
        <v>183857</v>
      </c>
      <c r="L16" s="88">
        <v>1125</v>
      </c>
      <c r="M16" s="88">
        <v>1125</v>
      </c>
      <c r="N16" s="88">
        <v>5538</v>
      </c>
    </row>
    <row r="17" spans="1:14" ht="14.25" customHeight="1" hidden="1">
      <c r="A17" s="36" t="s">
        <v>114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151">
        <v>0</v>
      </c>
      <c r="K17" s="88">
        <v>187041</v>
      </c>
      <c r="L17" s="88">
        <v>0</v>
      </c>
      <c r="M17" s="88">
        <v>0</v>
      </c>
      <c r="N17" s="88">
        <v>5619</v>
      </c>
    </row>
    <row r="18" spans="1:14" ht="15" customHeight="1" hidden="1">
      <c r="A18" s="36" t="s">
        <v>128</v>
      </c>
      <c r="B18" s="48">
        <v>0</v>
      </c>
      <c r="C18" s="48">
        <v>0</v>
      </c>
      <c r="D18" s="48">
        <v>0</v>
      </c>
      <c r="E18" s="48">
        <v>8</v>
      </c>
      <c r="F18" s="48">
        <v>0</v>
      </c>
      <c r="G18" s="48">
        <v>0</v>
      </c>
      <c r="H18" s="48">
        <v>0</v>
      </c>
      <c r="I18" s="48">
        <v>0</v>
      </c>
      <c r="J18" s="151">
        <v>0</v>
      </c>
      <c r="K18" s="88">
        <v>0</v>
      </c>
      <c r="L18" s="48"/>
      <c r="M18" s="48"/>
      <c r="N18" s="48"/>
    </row>
    <row r="19" spans="1:14" ht="15" customHeight="1" hidden="1">
      <c r="A19" s="36" t="s">
        <v>130</v>
      </c>
      <c r="B19" s="48">
        <v>0</v>
      </c>
      <c r="C19" s="48">
        <v>0</v>
      </c>
      <c r="D19" s="48">
        <v>0</v>
      </c>
      <c r="E19" s="48">
        <v>1378</v>
      </c>
      <c r="F19" s="48">
        <v>0</v>
      </c>
      <c r="G19" s="48">
        <v>0</v>
      </c>
      <c r="H19" s="48">
        <v>0</v>
      </c>
      <c r="I19" s="48">
        <v>0</v>
      </c>
      <c r="J19" s="152">
        <v>0</v>
      </c>
      <c r="K19" s="48">
        <v>60674</v>
      </c>
      <c r="L19" s="48"/>
      <c r="M19" s="48"/>
      <c r="N19" s="48"/>
    </row>
    <row r="20" spans="1:14" ht="15" customHeight="1" hidden="1">
      <c r="A20" s="75" t="s">
        <v>137</v>
      </c>
      <c r="B20" s="48">
        <v>0</v>
      </c>
      <c r="C20" s="48">
        <v>0</v>
      </c>
      <c r="D20" s="48">
        <v>0</v>
      </c>
      <c r="E20" s="48">
        <v>1226</v>
      </c>
      <c r="F20" s="48">
        <v>0</v>
      </c>
      <c r="G20" s="48">
        <v>0</v>
      </c>
      <c r="H20" s="48">
        <v>0</v>
      </c>
      <c r="I20" s="48">
        <v>0</v>
      </c>
      <c r="J20" s="152">
        <v>0</v>
      </c>
      <c r="K20" s="48">
        <v>60674</v>
      </c>
      <c r="L20" s="48"/>
      <c r="M20" s="48"/>
      <c r="N20" s="48"/>
    </row>
    <row r="21" spans="1:14" ht="15.75" customHeight="1" hidden="1">
      <c r="A21" s="75" t="s">
        <v>181</v>
      </c>
      <c r="B21" s="265">
        <v>410</v>
      </c>
      <c r="C21" s="265">
        <v>0</v>
      </c>
      <c r="D21" s="265">
        <v>0</v>
      </c>
      <c r="E21" s="265">
        <v>456</v>
      </c>
      <c r="F21" s="265">
        <v>0</v>
      </c>
      <c r="G21" s="265">
        <v>1283</v>
      </c>
      <c r="H21" s="265">
        <v>0</v>
      </c>
      <c r="I21" s="265">
        <v>0</v>
      </c>
      <c r="J21" s="282"/>
      <c r="K21" s="265"/>
      <c r="L21" s="265"/>
      <c r="M21" s="265"/>
      <c r="N21" s="265"/>
    </row>
    <row r="22" spans="1:14" ht="15.75" customHeight="1" hidden="1">
      <c r="A22" s="75" t="s">
        <v>182</v>
      </c>
      <c r="B22" s="265">
        <v>0</v>
      </c>
      <c r="C22" s="265">
        <v>421</v>
      </c>
      <c r="D22" s="265">
        <v>7348</v>
      </c>
      <c r="E22" s="265">
        <v>0</v>
      </c>
      <c r="F22" s="265">
        <v>0</v>
      </c>
      <c r="G22" s="265">
        <v>0</v>
      </c>
      <c r="H22" s="265">
        <v>0</v>
      </c>
      <c r="I22" s="265">
        <v>0</v>
      </c>
      <c r="J22" s="265">
        <v>0</v>
      </c>
      <c r="K22" s="265">
        <v>0</v>
      </c>
      <c r="L22" s="265">
        <v>0</v>
      </c>
      <c r="M22" s="265">
        <v>0</v>
      </c>
      <c r="N22" s="265">
        <v>0</v>
      </c>
    </row>
    <row r="23" spans="1:14" ht="15.75" customHeight="1" hidden="1">
      <c r="A23" s="75" t="s">
        <v>183</v>
      </c>
      <c r="B23" s="265">
        <v>0</v>
      </c>
      <c r="C23" s="265">
        <v>0</v>
      </c>
      <c r="D23" s="265">
        <v>0</v>
      </c>
      <c r="E23" s="265">
        <v>0</v>
      </c>
      <c r="F23" s="265">
        <v>0</v>
      </c>
      <c r="G23" s="265">
        <v>0</v>
      </c>
      <c r="H23" s="265">
        <v>0</v>
      </c>
      <c r="I23" s="265">
        <v>0</v>
      </c>
      <c r="J23" s="265">
        <v>0</v>
      </c>
      <c r="K23" s="265">
        <v>0</v>
      </c>
      <c r="L23" s="265">
        <v>0</v>
      </c>
      <c r="M23" s="265">
        <v>0</v>
      </c>
      <c r="N23" s="265">
        <v>0</v>
      </c>
    </row>
    <row r="24" spans="1:14" ht="15.75" customHeight="1" hidden="1">
      <c r="A24" s="75" t="s">
        <v>184</v>
      </c>
      <c r="B24" s="265">
        <v>455</v>
      </c>
      <c r="C24" s="265">
        <v>0</v>
      </c>
      <c r="D24" s="265">
        <v>0</v>
      </c>
      <c r="E24" s="265">
        <v>0</v>
      </c>
      <c r="F24" s="265">
        <v>0</v>
      </c>
      <c r="G24" s="265">
        <v>0</v>
      </c>
      <c r="H24" s="265">
        <v>0</v>
      </c>
      <c r="I24" s="265">
        <v>0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</row>
    <row r="25" spans="1:14" ht="15.75" customHeight="1" hidden="1">
      <c r="A25" s="75" t="s">
        <v>187</v>
      </c>
      <c r="B25" s="265">
        <v>0</v>
      </c>
      <c r="C25" s="265">
        <v>0</v>
      </c>
      <c r="D25" s="265">
        <v>0</v>
      </c>
      <c r="E25" s="265">
        <v>0</v>
      </c>
      <c r="F25" s="265">
        <v>0</v>
      </c>
      <c r="G25" s="265">
        <v>0</v>
      </c>
      <c r="H25" s="265">
        <v>0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</row>
    <row r="26" spans="1:14" ht="15.75" customHeight="1" hidden="1">
      <c r="A26" s="75" t="s">
        <v>195</v>
      </c>
      <c r="B26" s="265">
        <v>0</v>
      </c>
      <c r="C26" s="265">
        <v>0</v>
      </c>
      <c r="D26" s="265">
        <v>0</v>
      </c>
      <c r="E26" s="265">
        <v>1337</v>
      </c>
      <c r="F26" s="265">
        <v>0</v>
      </c>
      <c r="G26" s="265">
        <v>0</v>
      </c>
      <c r="H26" s="265">
        <v>0</v>
      </c>
      <c r="I26" s="265">
        <v>0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</row>
    <row r="27" spans="1:14" ht="15.75" customHeight="1" hidden="1">
      <c r="A27" s="75" t="s">
        <v>196</v>
      </c>
      <c r="B27" s="265">
        <v>0</v>
      </c>
      <c r="C27" s="265">
        <v>0</v>
      </c>
      <c r="D27" s="265">
        <v>0</v>
      </c>
      <c r="E27" s="265">
        <v>277</v>
      </c>
      <c r="F27" s="265">
        <v>0</v>
      </c>
      <c r="G27" s="265">
        <v>0</v>
      </c>
      <c r="H27" s="265">
        <v>0</v>
      </c>
      <c r="I27" s="265">
        <v>70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</row>
    <row r="28" spans="1:14" ht="15.75" customHeight="1">
      <c r="A28" s="75" t="s">
        <v>197</v>
      </c>
      <c r="B28" s="265">
        <v>0</v>
      </c>
      <c r="C28" s="265">
        <v>0</v>
      </c>
      <c r="D28" s="265">
        <v>0</v>
      </c>
      <c r="E28" s="265">
        <v>0</v>
      </c>
      <c r="F28" s="265">
        <v>0</v>
      </c>
      <c r="G28" s="265">
        <v>0</v>
      </c>
      <c r="H28" s="265">
        <v>0</v>
      </c>
      <c r="I28" s="265">
        <v>15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</row>
    <row r="29" spans="1:14" ht="15.75" customHeight="1">
      <c r="A29" s="75" t="s">
        <v>214</v>
      </c>
      <c r="B29" s="265">
        <v>0</v>
      </c>
      <c r="C29" s="265">
        <v>162</v>
      </c>
      <c r="D29" s="265">
        <v>0</v>
      </c>
      <c r="E29" s="265">
        <v>0</v>
      </c>
      <c r="F29" s="265">
        <v>0</v>
      </c>
      <c r="G29" s="265">
        <v>0</v>
      </c>
      <c r="H29" s="265">
        <v>0</v>
      </c>
      <c r="I29" s="265">
        <v>0</v>
      </c>
      <c r="J29" s="265">
        <v>0</v>
      </c>
      <c r="K29" s="265">
        <v>0</v>
      </c>
      <c r="L29" s="265">
        <v>0</v>
      </c>
      <c r="M29" s="265">
        <v>303</v>
      </c>
      <c r="N29" s="265">
        <v>11707</v>
      </c>
    </row>
    <row r="30" spans="1:14" ht="15.75" customHeight="1">
      <c r="A30" s="75" t="s">
        <v>220</v>
      </c>
      <c r="B30" s="265">
        <v>0</v>
      </c>
      <c r="C30" s="265">
        <v>250</v>
      </c>
      <c r="D30" s="265">
        <v>0</v>
      </c>
      <c r="E30" s="265">
        <v>0</v>
      </c>
      <c r="F30" s="265">
        <v>0</v>
      </c>
      <c r="G30" s="265">
        <v>0</v>
      </c>
      <c r="H30" s="265">
        <v>0</v>
      </c>
      <c r="I30" s="265">
        <v>0</v>
      </c>
      <c r="J30" s="265">
        <v>0</v>
      </c>
      <c r="K30" s="265">
        <v>0</v>
      </c>
      <c r="L30" s="265">
        <v>398</v>
      </c>
      <c r="M30" s="265">
        <v>116</v>
      </c>
      <c r="N30" s="265">
        <v>42025</v>
      </c>
    </row>
    <row r="31" spans="1:14" ht="15.75" customHeight="1">
      <c r="A31" s="75" t="s">
        <v>228</v>
      </c>
      <c r="B31" s="265">
        <v>0</v>
      </c>
      <c r="C31" s="265">
        <v>799</v>
      </c>
      <c r="D31" s="265">
        <v>0</v>
      </c>
      <c r="E31" s="265">
        <v>0</v>
      </c>
      <c r="F31" s="265">
        <v>0</v>
      </c>
      <c r="G31" s="265">
        <v>0</v>
      </c>
      <c r="H31" s="265">
        <v>0</v>
      </c>
      <c r="I31" s="265">
        <v>0</v>
      </c>
      <c r="J31" s="265">
        <v>0</v>
      </c>
      <c r="K31" s="265">
        <v>0</v>
      </c>
      <c r="L31" s="265">
        <v>0</v>
      </c>
      <c r="M31" s="265">
        <v>0</v>
      </c>
      <c r="N31" s="265">
        <v>0</v>
      </c>
    </row>
    <row r="32" spans="1:14" ht="15.75" customHeight="1">
      <c r="A32" s="75" t="s">
        <v>236</v>
      </c>
      <c r="B32" s="265">
        <f aca="true" t="shared" si="0" ref="B32:N32">B34</f>
        <v>0</v>
      </c>
      <c r="C32" s="265">
        <f t="shared" si="0"/>
        <v>0</v>
      </c>
      <c r="D32" s="265">
        <f t="shared" si="0"/>
        <v>0</v>
      </c>
      <c r="E32" s="265">
        <f t="shared" si="0"/>
        <v>0</v>
      </c>
      <c r="F32" s="265">
        <f t="shared" si="0"/>
        <v>0</v>
      </c>
      <c r="G32" s="265">
        <f t="shared" si="0"/>
        <v>0</v>
      </c>
      <c r="H32" s="265">
        <f t="shared" si="0"/>
        <v>0</v>
      </c>
      <c r="I32" s="265">
        <f t="shared" si="0"/>
        <v>0</v>
      </c>
      <c r="J32" s="265">
        <f t="shared" si="0"/>
        <v>0</v>
      </c>
      <c r="K32" s="265">
        <f t="shared" si="0"/>
        <v>0</v>
      </c>
      <c r="L32" s="265">
        <f t="shared" si="0"/>
        <v>0</v>
      </c>
      <c r="M32" s="265">
        <f t="shared" si="0"/>
        <v>0</v>
      </c>
      <c r="N32" s="265">
        <f t="shared" si="0"/>
        <v>0</v>
      </c>
    </row>
    <row r="33" spans="1:14" ht="6" customHeight="1">
      <c r="A33" s="423"/>
      <c r="B33" s="424"/>
      <c r="C33" s="424"/>
      <c r="D33" s="283"/>
      <c r="E33" s="283"/>
      <c r="F33" s="283"/>
      <c r="G33" s="283"/>
      <c r="H33" s="283"/>
      <c r="I33" s="283"/>
      <c r="J33" s="284"/>
      <c r="K33" s="285"/>
      <c r="L33" s="285"/>
      <c r="M33" s="285"/>
      <c r="N33" s="285"/>
    </row>
    <row r="34" spans="1:14" ht="13.5" customHeight="1" hidden="1">
      <c r="A34" s="61" t="s">
        <v>53</v>
      </c>
      <c r="B34" s="290">
        <f aca="true" t="shared" si="1" ref="B34:I34">B36</f>
        <v>0</v>
      </c>
      <c r="C34" s="290">
        <f t="shared" si="1"/>
        <v>0</v>
      </c>
      <c r="D34" s="290">
        <f t="shared" si="1"/>
        <v>0</v>
      </c>
      <c r="E34" s="290">
        <f t="shared" si="1"/>
        <v>0</v>
      </c>
      <c r="F34" s="290">
        <f t="shared" si="1"/>
        <v>0</v>
      </c>
      <c r="G34" s="290">
        <f t="shared" si="1"/>
        <v>0</v>
      </c>
      <c r="H34" s="290">
        <f t="shared" si="1"/>
        <v>0</v>
      </c>
      <c r="I34" s="290">
        <f t="shared" si="1"/>
        <v>0</v>
      </c>
      <c r="J34" s="290">
        <f>J36</f>
        <v>0</v>
      </c>
      <c r="K34" s="290">
        <f>K36</f>
        <v>0</v>
      </c>
      <c r="L34" s="290">
        <f>L36</f>
        <v>0</v>
      </c>
      <c r="M34" s="290">
        <f>M36</f>
        <v>0</v>
      </c>
      <c r="N34" s="290">
        <f>N36</f>
        <v>0</v>
      </c>
    </row>
    <row r="35" spans="1:14" ht="6" customHeight="1" hidden="1">
      <c r="A35" s="50"/>
      <c r="B35" s="288"/>
      <c r="C35" s="288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</row>
    <row r="36" spans="1:14" ht="13.5" customHeight="1" hidden="1">
      <c r="A36" s="52" t="s">
        <v>83</v>
      </c>
      <c r="B36" s="309">
        <v>0</v>
      </c>
      <c r="C36" s="309">
        <v>0</v>
      </c>
      <c r="D36" s="309">
        <v>0</v>
      </c>
      <c r="E36" s="309">
        <v>0</v>
      </c>
      <c r="F36" s="309">
        <v>0</v>
      </c>
      <c r="G36" s="309">
        <v>0</v>
      </c>
      <c r="H36" s="309">
        <v>0</v>
      </c>
      <c r="I36" s="309">
        <v>0</v>
      </c>
      <c r="J36" s="309">
        <v>0</v>
      </c>
      <c r="K36" s="309">
        <v>0</v>
      </c>
      <c r="L36" s="309">
        <v>0</v>
      </c>
      <c r="M36" s="309">
        <v>0</v>
      </c>
      <c r="N36" s="283">
        <v>0</v>
      </c>
    </row>
    <row r="37" spans="1:9" ht="13.5" customHeight="1" hidden="1">
      <c r="A37" s="52" t="s">
        <v>97</v>
      </c>
      <c r="B37" s="55">
        <v>0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40">
        <v>0</v>
      </c>
    </row>
    <row r="38" spans="1:9" ht="16.5" hidden="1">
      <c r="A38" s="70" t="s">
        <v>106</v>
      </c>
      <c r="B38" s="71"/>
      <c r="C38" s="71"/>
      <c r="D38" s="71"/>
      <c r="E38" s="71"/>
      <c r="F38" s="71"/>
      <c r="G38" s="71"/>
      <c r="H38" s="71"/>
      <c r="I38" s="71"/>
    </row>
    <row r="39" ht="16.5" hidden="1"/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984251968503937" header="0.5905511811023623" footer="0.59055118110236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420" customWidth="1"/>
    <col min="2" max="3" width="8.625" style="420" customWidth="1"/>
    <col min="4" max="9" width="8.625" style="361" customWidth="1"/>
    <col min="10" max="10" width="9.125" style="361" hidden="1" customWidth="1"/>
    <col min="11" max="11" width="11.625" style="361" hidden="1" customWidth="1"/>
    <col min="12" max="13" width="8.625" style="361" customWidth="1"/>
    <col min="14" max="14" width="14.875" style="361" customWidth="1"/>
    <col min="15" max="16384" width="9.00390625" style="361" customWidth="1"/>
  </cols>
  <sheetData>
    <row r="1" spans="1:14" s="357" customFormat="1" ht="52.5" customHeight="1">
      <c r="A1" s="456" t="s">
        <v>210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ht="16.5" customHeight="1">
      <c r="A2" s="458" t="s">
        <v>189</v>
      </c>
      <c r="B2" s="358" t="s">
        <v>119</v>
      </c>
      <c r="C2" s="358"/>
      <c r="D2" s="358" t="s">
        <v>121</v>
      </c>
      <c r="E2" s="358"/>
      <c r="F2" s="358" t="s">
        <v>120</v>
      </c>
      <c r="G2" s="358"/>
      <c r="H2" s="359" t="s">
        <v>99</v>
      </c>
      <c r="I2" s="358"/>
      <c r="J2" s="360" t="s">
        <v>122</v>
      </c>
      <c r="K2" s="358"/>
      <c r="L2" s="358" t="s">
        <v>149</v>
      </c>
      <c r="M2" s="358"/>
      <c r="N2" s="358"/>
    </row>
    <row r="3" spans="1:14" ht="16.5" customHeight="1">
      <c r="A3" s="459"/>
      <c r="B3" s="362" t="s">
        <v>3</v>
      </c>
      <c r="C3" s="362" t="s">
        <v>4</v>
      </c>
      <c r="D3" s="362" t="s">
        <v>3</v>
      </c>
      <c r="E3" s="362" t="s">
        <v>4</v>
      </c>
      <c r="F3" s="362" t="s">
        <v>3</v>
      </c>
      <c r="G3" s="362" t="s">
        <v>4</v>
      </c>
      <c r="H3" s="362" t="s">
        <v>3</v>
      </c>
      <c r="I3" s="362" t="s">
        <v>4</v>
      </c>
      <c r="J3" s="363" t="s">
        <v>111</v>
      </c>
      <c r="K3" s="362" t="s">
        <v>112</v>
      </c>
      <c r="L3" s="362" t="s">
        <v>152</v>
      </c>
      <c r="M3" s="362" t="s">
        <v>150</v>
      </c>
      <c r="N3" s="362" t="s">
        <v>153</v>
      </c>
    </row>
    <row r="4" spans="1:14" ht="16.5" customHeight="1">
      <c r="A4" s="460"/>
      <c r="B4" s="364" t="s">
        <v>5</v>
      </c>
      <c r="C4" s="364" t="s">
        <v>5</v>
      </c>
      <c r="D4" s="364" t="s">
        <v>5</v>
      </c>
      <c r="E4" s="364" t="s">
        <v>5</v>
      </c>
      <c r="F4" s="364" t="s">
        <v>5</v>
      </c>
      <c r="G4" s="364" t="s">
        <v>5</v>
      </c>
      <c r="H4" s="364" t="s">
        <v>5</v>
      </c>
      <c r="I4" s="364" t="s">
        <v>5</v>
      </c>
      <c r="J4" s="365" t="s">
        <v>5</v>
      </c>
      <c r="K4" s="364" t="s">
        <v>113</v>
      </c>
      <c r="L4" s="364" t="s">
        <v>5</v>
      </c>
      <c r="M4" s="364" t="s">
        <v>5</v>
      </c>
      <c r="N4" s="364" t="s">
        <v>151</v>
      </c>
    </row>
    <row r="5" spans="1:14" ht="13.5" customHeight="1" hidden="1">
      <c r="A5" s="366" t="s">
        <v>63</v>
      </c>
      <c r="B5" s="367"/>
      <c r="C5" s="367"/>
      <c r="D5" s="368">
        <v>0</v>
      </c>
      <c r="E5" s="368">
        <v>0</v>
      </c>
      <c r="F5" s="368">
        <v>2159</v>
      </c>
      <c r="G5" s="368">
        <v>2892</v>
      </c>
      <c r="H5" s="359" t="s">
        <v>99</v>
      </c>
      <c r="I5" s="358"/>
      <c r="J5" s="360" t="s">
        <v>122</v>
      </c>
      <c r="K5" s="358"/>
      <c r="L5" s="369">
        <v>5784</v>
      </c>
      <c r="M5" s="369">
        <v>5784</v>
      </c>
      <c r="N5" s="369">
        <v>6147</v>
      </c>
    </row>
    <row r="6" spans="1:14" ht="13.5" customHeight="1" hidden="1">
      <c r="A6" s="366" t="s">
        <v>64</v>
      </c>
      <c r="B6" s="367"/>
      <c r="C6" s="367"/>
      <c r="D6" s="368">
        <v>0</v>
      </c>
      <c r="E6" s="368">
        <v>0</v>
      </c>
      <c r="F6" s="368">
        <v>959</v>
      </c>
      <c r="G6" s="368">
        <v>4473</v>
      </c>
      <c r="H6" s="362" t="s">
        <v>3</v>
      </c>
      <c r="I6" s="362" t="s">
        <v>4</v>
      </c>
      <c r="J6" s="363" t="s">
        <v>111</v>
      </c>
      <c r="K6" s="362" t="s">
        <v>112</v>
      </c>
      <c r="L6" s="369">
        <v>14917</v>
      </c>
      <c r="M6" s="369">
        <v>14917</v>
      </c>
      <c r="N6" s="369">
        <v>4507</v>
      </c>
    </row>
    <row r="7" spans="1:14" ht="13.5" customHeight="1" hidden="1">
      <c r="A7" s="366" t="s">
        <v>65</v>
      </c>
      <c r="B7" s="367"/>
      <c r="C7" s="367"/>
      <c r="D7" s="368">
        <v>480</v>
      </c>
      <c r="E7" s="368">
        <v>220</v>
      </c>
      <c r="F7" s="368">
        <v>531</v>
      </c>
      <c r="G7" s="368">
        <v>3008</v>
      </c>
      <c r="H7" s="364" t="s">
        <v>5</v>
      </c>
      <c r="I7" s="364" t="s">
        <v>5</v>
      </c>
      <c r="J7" s="365" t="s">
        <v>5</v>
      </c>
      <c r="K7" s="364" t="s">
        <v>113</v>
      </c>
      <c r="L7" s="369">
        <v>1103</v>
      </c>
      <c r="M7" s="369">
        <v>1103</v>
      </c>
      <c r="N7" s="369">
        <v>4983</v>
      </c>
    </row>
    <row r="8" spans="1:14" ht="14.25" customHeight="1" hidden="1">
      <c r="A8" s="366" t="s">
        <v>66</v>
      </c>
      <c r="B8" s="367"/>
      <c r="C8" s="367"/>
      <c r="D8" s="368">
        <v>0</v>
      </c>
      <c r="E8" s="368">
        <v>0</v>
      </c>
      <c r="F8" s="368">
        <v>601</v>
      </c>
      <c r="G8" s="368">
        <v>2832</v>
      </c>
      <c r="H8" s="359" t="s">
        <v>99</v>
      </c>
      <c r="I8" s="358"/>
      <c r="J8" s="360" t="s">
        <v>122</v>
      </c>
      <c r="K8" s="358"/>
      <c r="L8" s="369">
        <v>1406</v>
      </c>
      <c r="M8" s="369">
        <v>1406</v>
      </c>
      <c r="N8" s="369">
        <v>200</v>
      </c>
    </row>
    <row r="9" spans="1:14" ht="14.25" customHeight="1" hidden="1">
      <c r="A9" s="366" t="s">
        <v>43</v>
      </c>
      <c r="B9" s="367"/>
      <c r="C9" s="367"/>
      <c r="D9" s="368">
        <v>0</v>
      </c>
      <c r="E9" s="368">
        <v>0</v>
      </c>
      <c r="F9" s="368">
        <v>2597</v>
      </c>
      <c r="G9" s="368">
        <v>0</v>
      </c>
      <c r="H9" s="362" t="s">
        <v>3</v>
      </c>
      <c r="I9" s="362" t="s">
        <v>4</v>
      </c>
      <c r="J9" s="363" t="s">
        <v>111</v>
      </c>
      <c r="K9" s="362" t="s">
        <v>112</v>
      </c>
      <c r="L9" s="369">
        <v>250</v>
      </c>
      <c r="M9" s="369">
        <v>250</v>
      </c>
      <c r="N9" s="369">
        <v>95</v>
      </c>
    </row>
    <row r="10" spans="1:14" ht="14.25" customHeight="1" hidden="1">
      <c r="A10" s="370" t="s">
        <v>91</v>
      </c>
      <c r="B10" s="371"/>
      <c r="C10" s="371"/>
      <c r="D10" s="372">
        <v>0</v>
      </c>
      <c r="E10" s="372">
        <v>0</v>
      </c>
      <c r="F10" s="372">
        <v>0</v>
      </c>
      <c r="G10" s="372">
        <v>0</v>
      </c>
      <c r="H10" s="364" t="s">
        <v>5</v>
      </c>
      <c r="I10" s="364" t="s">
        <v>5</v>
      </c>
      <c r="J10" s="365" t="s">
        <v>5</v>
      </c>
      <c r="K10" s="364" t="s">
        <v>113</v>
      </c>
      <c r="L10" s="369">
        <v>218</v>
      </c>
      <c r="M10" s="369">
        <v>218</v>
      </c>
      <c r="N10" s="369">
        <v>219</v>
      </c>
    </row>
    <row r="11" spans="1:14" ht="4.5" customHeight="1" hidden="1">
      <c r="A11" s="366" t="s">
        <v>92</v>
      </c>
      <c r="B11" s="373"/>
      <c r="C11" s="373"/>
      <c r="D11" s="368">
        <v>0</v>
      </c>
      <c r="E11" s="368">
        <v>108</v>
      </c>
      <c r="F11" s="368">
        <v>560</v>
      </c>
      <c r="G11" s="368">
        <v>0</v>
      </c>
      <c r="H11" s="368">
        <v>0</v>
      </c>
      <c r="I11" s="368">
        <v>50</v>
      </c>
      <c r="J11" s="374"/>
      <c r="K11" s="375"/>
      <c r="L11" s="369"/>
      <c r="M11" s="369"/>
      <c r="N11" s="369"/>
    </row>
    <row r="12" spans="1:14" ht="13.5" customHeight="1" hidden="1">
      <c r="A12" s="366" t="s">
        <v>93</v>
      </c>
      <c r="B12" s="368">
        <v>0</v>
      </c>
      <c r="C12" s="368">
        <v>0</v>
      </c>
      <c r="D12" s="368">
        <v>448</v>
      </c>
      <c r="E12" s="368">
        <v>1858</v>
      </c>
      <c r="F12" s="368">
        <v>0</v>
      </c>
      <c r="G12" s="368">
        <v>0</v>
      </c>
      <c r="H12" s="368">
        <v>1575</v>
      </c>
      <c r="I12" s="368">
        <v>0</v>
      </c>
      <c r="J12" s="376" t="s">
        <v>115</v>
      </c>
      <c r="K12" s="377" t="s">
        <v>115</v>
      </c>
      <c r="L12" s="369">
        <v>1427</v>
      </c>
      <c r="M12" s="369">
        <v>1427</v>
      </c>
      <c r="N12" s="369">
        <v>2051</v>
      </c>
    </row>
    <row r="13" spans="1:14" ht="13.5" customHeight="1" hidden="1">
      <c r="A13" s="366" t="s">
        <v>94</v>
      </c>
      <c r="B13" s="368">
        <v>0</v>
      </c>
      <c r="C13" s="368">
        <v>0</v>
      </c>
      <c r="D13" s="368">
        <v>560</v>
      </c>
      <c r="E13" s="368">
        <v>2076</v>
      </c>
      <c r="F13" s="368">
        <v>1880</v>
      </c>
      <c r="G13" s="368">
        <v>0</v>
      </c>
      <c r="H13" s="368">
        <v>0</v>
      </c>
      <c r="I13" s="368">
        <v>0</v>
      </c>
      <c r="J13" s="378" t="s">
        <v>118</v>
      </c>
      <c r="K13" s="379" t="s">
        <v>118</v>
      </c>
      <c r="L13" s="380">
        <v>1293</v>
      </c>
      <c r="M13" s="380">
        <v>1293</v>
      </c>
      <c r="N13" s="380">
        <v>1613</v>
      </c>
    </row>
    <row r="14" spans="1:14" ht="13.5" customHeight="1" hidden="1">
      <c r="A14" s="366" t="s">
        <v>95</v>
      </c>
      <c r="B14" s="368">
        <v>0</v>
      </c>
      <c r="C14" s="368">
        <v>0</v>
      </c>
      <c r="D14" s="368">
        <v>0</v>
      </c>
      <c r="E14" s="368">
        <v>590</v>
      </c>
      <c r="F14" s="368">
        <v>0</v>
      </c>
      <c r="G14" s="368">
        <v>0</v>
      </c>
      <c r="H14" s="368">
        <v>0</v>
      </c>
      <c r="I14" s="368">
        <v>0</v>
      </c>
      <c r="J14" s="378" t="s">
        <v>118</v>
      </c>
      <c r="K14" s="379" t="s">
        <v>118</v>
      </c>
      <c r="L14" s="380">
        <v>1148</v>
      </c>
      <c r="M14" s="380">
        <v>1148</v>
      </c>
      <c r="N14" s="380">
        <v>814</v>
      </c>
    </row>
    <row r="15" spans="1:14" ht="13.5" customHeight="1" hidden="1">
      <c r="A15" s="366" t="s">
        <v>104</v>
      </c>
      <c r="B15" s="368">
        <v>429</v>
      </c>
      <c r="C15" s="368">
        <v>0</v>
      </c>
      <c r="D15" s="368">
        <v>400</v>
      </c>
      <c r="E15" s="368">
        <v>0</v>
      </c>
      <c r="F15" s="368">
        <v>0</v>
      </c>
      <c r="G15" s="368">
        <v>0</v>
      </c>
      <c r="H15" s="368">
        <v>0</v>
      </c>
      <c r="I15" s="368">
        <v>576</v>
      </c>
      <c r="J15" s="378" t="s">
        <v>118</v>
      </c>
      <c r="K15" s="379" t="s">
        <v>118</v>
      </c>
      <c r="L15" s="380">
        <v>325</v>
      </c>
      <c r="M15" s="380">
        <v>325</v>
      </c>
      <c r="N15" s="380">
        <v>2045</v>
      </c>
    </row>
    <row r="16" spans="1:14" ht="13.5" customHeight="1" hidden="1">
      <c r="A16" s="366" t="s">
        <v>107</v>
      </c>
      <c r="B16" s="381">
        <v>0</v>
      </c>
      <c r="C16" s="381">
        <v>0</v>
      </c>
      <c r="D16" s="381">
        <v>595</v>
      </c>
      <c r="E16" s="381">
        <v>150</v>
      </c>
      <c r="F16" s="381">
        <v>0</v>
      </c>
      <c r="G16" s="381">
        <v>0</v>
      </c>
      <c r="H16" s="381">
        <v>0</v>
      </c>
      <c r="I16" s="381">
        <v>0</v>
      </c>
      <c r="J16" s="382">
        <v>7200</v>
      </c>
      <c r="K16" s="369">
        <v>0</v>
      </c>
      <c r="L16" s="369">
        <v>1125</v>
      </c>
      <c r="M16" s="369">
        <v>1125</v>
      </c>
      <c r="N16" s="369">
        <v>5538</v>
      </c>
    </row>
    <row r="17" spans="1:14" ht="13.5" customHeight="1" hidden="1">
      <c r="A17" s="366" t="s">
        <v>114</v>
      </c>
      <c r="B17" s="381">
        <v>0</v>
      </c>
      <c r="C17" s="381">
        <v>0</v>
      </c>
      <c r="D17" s="381">
        <v>10</v>
      </c>
      <c r="E17" s="381">
        <v>1039</v>
      </c>
      <c r="F17" s="381">
        <v>0</v>
      </c>
      <c r="G17" s="381">
        <v>2364</v>
      </c>
      <c r="H17" s="381">
        <v>0</v>
      </c>
      <c r="I17" s="381">
        <v>0</v>
      </c>
      <c r="J17" s="382">
        <v>1730</v>
      </c>
      <c r="K17" s="369">
        <v>31070</v>
      </c>
      <c r="L17" s="369">
        <v>0</v>
      </c>
      <c r="M17" s="369">
        <v>0</v>
      </c>
      <c r="N17" s="369">
        <v>5619</v>
      </c>
    </row>
    <row r="18" spans="1:14" ht="13.5" customHeight="1" hidden="1">
      <c r="A18" s="366" t="s">
        <v>128</v>
      </c>
      <c r="B18" s="381">
        <v>0</v>
      </c>
      <c r="C18" s="381">
        <v>0</v>
      </c>
      <c r="D18" s="381">
        <v>0</v>
      </c>
      <c r="E18" s="381">
        <v>239</v>
      </c>
      <c r="F18" s="381">
        <v>0</v>
      </c>
      <c r="G18" s="381">
        <v>0</v>
      </c>
      <c r="H18" s="381">
        <v>0</v>
      </c>
      <c r="I18" s="381">
        <v>41</v>
      </c>
      <c r="J18" s="382">
        <v>0</v>
      </c>
      <c r="K18" s="369">
        <v>0</v>
      </c>
      <c r="L18" s="383"/>
      <c r="M18" s="383"/>
      <c r="N18" s="383"/>
    </row>
    <row r="19" spans="1:14" ht="13.5" customHeight="1" hidden="1">
      <c r="A19" s="366" t="s">
        <v>130</v>
      </c>
      <c r="B19" s="381">
        <v>0</v>
      </c>
      <c r="C19" s="381">
        <v>0</v>
      </c>
      <c r="D19" s="381">
        <v>0</v>
      </c>
      <c r="E19" s="381">
        <v>1987</v>
      </c>
      <c r="F19" s="381">
        <v>0</v>
      </c>
      <c r="G19" s="381">
        <v>0</v>
      </c>
      <c r="H19" s="381">
        <v>0</v>
      </c>
      <c r="I19" s="381">
        <v>0</v>
      </c>
      <c r="J19" s="384">
        <v>628</v>
      </c>
      <c r="K19" s="381">
        <v>2406</v>
      </c>
      <c r="L19" s="383"/>
      <c r="M19" s="383"/>
      <c r="N19" s="383"/>
    </row>
    <row r="20" spans="1:14" ht="13.5" customHeight="1" hidden="1">
      <c r="A20" s="56" t="s">
        <v>137</v>
      </c>
      <c r="B20" s="381">
        <v>0</v>
      </c>
      <c r="C20" s="381">
        <v>428</v>
      </c>
      <c r="D20" s="381">
        <v>0</v>
      </c>
      <c r="E20" s="381">
        <v>2197</v>
      </c>
      <c r="F20" s="381">
        <v>0</v>
      </c>
      <c r="G20" s="381">
        <v>0</v>
      </c>
      <c r="H20" s="381">
        <v>0</v>
      </c>
      <c r="I20" s="381">
        <v>60</v>
      </c>
      <c r="J20" s="384">
        <v>628</v>
      </c>
      <c r="K20" s="381">
        <v>2406</v>
      </c>
      <c r="L20" s="383"/>
      <c r="M20" s="383"/>
      <c r="N20" s="383"/>
    </row>
    <row r="21" spans="1:14" ht="15.75" customHeight="1" hidden="1">
      <c r="A21" s="56" t="s">
        <v>181</v>
      </c>
      <c r="B21" s="385">
        <v>0</v>
      </c>
      <c r="C21" s="385">
        <v>200</v>
      </c>
      <c r="D21" s="385">
        <v>634</v>
      </c>
      <c r="E21" s="385">
        <v>897</v>
      </c>
      <c r="F21" s="385">
        <v>0</v>
      </c>
      <c r="G21" s="385">
        <v>0</v>
      </c>
      <c r="H21" s="385">
        <v>0</v>
      </c>
      <c r="I21" s="385">
        <v>0</v>
      </c>
      <c r="J21" s="386"/>
      <c r="K21" s="385"/>
      <c r="L21" s="387"/>
      <c r="M21" s="387"/>
      <c r="N21" s="387"/>
    </row>
    <row r="22" spans="1:14" ht="15.75" customHeight="1" hidden="1">
      <c r="A22" s="56" t="s">
        <v>182</v>
      </c>
      <c r="B22" s="385">
        <v>0</v>
      </c>
      <c r="C22" s="385">
        <v>0</v>
      </c>
      <c r="D22" s="385">
        <v>0</v>
      </c>
      <c r="E22" s="385">
        <v>0</v>
      </c>
      <c r="F22" s="385">
        <v>207</v>
      </c>
      <c r="G22" s="385">
        <v>0</v>
      </c>
      <c r="H22" s="385">
        <v>0</v>
      </c>
      <c r="I22" s="385">
        <v>915</v>
      </c>
      <c r="J22" s="385">
        <f>J38+J52+J33</f>
        <v>0</v>
      </c>
      <c r="K22" s="385">
        <f>K38+K52+K33</f>
        <v>0</v>
      </c>
      <c r="L22" s="385">
        <v>0</v>
      </c>
      <c r="M22" s="385">
        <v>0</v>
      </c>
      <c r="N22" s="385">
        <v>777000</v>
      </c>
    </row>
    <row r="23" spans="1:14" ht="15.75" customHeight="1" hidden="1">
      <c r="A23" s="56" t="s">
        <v>183</v>
      </c>
      <c r="B23" s="385">
        <v>0</v>
      </c>
      <c r="C23" s="385">
        <v>1550</v>
      </c>
      <c r="D23" s="385">
        <v>749</v>
      </c>
      <c r="E23" s="385">
        <v>520</v>
      </c>
      <c r="F23" s="385">
        <v>0</v>
      </c>
      <c r="G23" s="385">
        <v>0</v>
      </c>
      <c r="H23" s="385">
        <v>33</v>
      </c>
      <c r="I23" s="385">
        <v>897</v>
      </c>
      <c r="J23" s="385">
        <f>J39+J53+J34</f>
        <v>0</v>
      </c>
      <c r="K23" s="385">
        <f>K39+K53+K34</f>
        <v>0</v>
      </c>
      <c r="L23" s="385">
        <v>0</v>
      </c>
      <c r="M23" s="385">
        <v>0</v>
      </c>
      <c r="N23" s="385">
        <v>0</v>
      </c>
    </row>
    <row r="24" spans="1:14" ht="14.25" customHeight="1" hidden="1">
      <c r="A24" s="56" t="s">
        <v>184</v>
      </c>
      <c r="B24" s="385">
        <v>520</v>
      </c>
      <c r="C24" s="385">
        <v>3374</v>
      </c>
      <c r="D24" s="385">
        <v>0</v>
      </c>
      <c r="E24" s="385">
        <v>0</v>
      </c>
      <c r="F24" s="385">
        <v>656</v>
      </c>
      <c r="G24" s="385">
        <v>140</v>
      </c>
      <c r="H24" s="385">
        <v>0</v>
      </c>
      <c r="I24" s="385">
        <v>1007</v>
      </c>
      <c r="J24" s="385">
        <f aca="true" t="shared" si="0" ref="J24:K26">J44+J54+J35</f>
        <v>0</v>
      </c>
      <c r="K24" s="385">
        <f t="shared" si="0"/>
        <v>0</v>
      </c>
      <c r="L24" s="385">
        <v>0</v>
      </c>
      <c r="M24" s="385">
        <v>0</v>
      </c>
      <c r="N24" s="385">
        <v>0</v>
      </c>
    </row>
    <row r="25" spans="1:14" ht="14.25" customHeight="1" hidden="1">
      <c r="A25" s="56" t="s">
        <v>187</v>
      </c>
      <c r="B25" s="385">
        <v>243</v>
      </c>
      <c r="C25" s="385">
        <v>1229</v>
      </c>
      <c r="D25" s="385">
        <v>0</v>
      </c>
      <c r="E25" s="385">
        <v>0</v>
      </c>
      <c r="F25" s="385">
        <v>0</v>
      </c>
      <c r="G25" s="385">
        <v>0</v>
      </c>
      <c r="H25" s="385">
        <v>0</v>
      </c>
      <c r="I25" s="385">
        <v>378</v>
      </c>
      <c r="J25" s="385">
        <f t="shared" si="0"/>
        <v>0</v>
      </c>
      <c r="K25" s="385">
        <f t="shared" si="0"/>
        <v>0</v>
      </c>
      <c r="L25" s="385">
        <v>0</v>
      </c>
      <c r="M25" s="385">
        <v>0</v>
      </c>
      <c r="N25" s="385">
        <v>0</v>
      </c>
    </row>
    <row r="26" spans="1:14" ht="14.25" customHeight="1" hidden="1">
      <c r="A26" s="56" t="s">
        <v>195</v>
      </c>
      <c r="B26" s="385">
        <v>0</v>
      </c>
      <c r="C26" s="385">
        <v>2140</v>
      </c>
      <c r="D26" s="385">
        <v>0</v>
      </c>
      <c r="E26" s="385">
        <v>0</v>
      </c>
      <c r="F26" s="385">
        <v>0</v>
      </c>
      <c r="G26" s="385">
        <v>0</v>
      </c>
      <c r="H26" s="385">
        <v>92</v>
      </c>
      <c r="I26" s="385">
        <v>0</v>
      </c>
      <c r="J26" s="385">
        <f t="shared" si="0"/>
        <v>0</v>
      </c>
      <c r="K26" s="385">
        <f t="shared" si="0"/>
        <v>0</v>
      </c>
      <c r="L26" s="385">
        <v>0</v>
      </c>
      <c r="M26" s="385">
        <v>0</v>
      </c>
      <c r="N26" s="385">
        <v>240360</v>
      </c>
    </row>
    <row r="27" spans="1:14" ht="14.25" customHeight="1" hidden="1">
      <c r="A27" s="56" t="s">
        <v>196</v>
      </c>
      <c r="B27" s="387">
        <v>0</v>
      </c>
      <c r="C27" s="387">
        <v>191</v>
      </c>
      <c r="D27" s="387">
        <v>0</v>
      </c>
      <c r="E27" s="387">
        <v>0</v>
      </c>
      <c r="F27" s="387">
        <v>0</v>
      </c>
      <c r="G27" s="387">
        <v>0</v>
      </c>
      <c r="H27" s="387">
        <v>0</v>
      </c>
      <c r="I27" s="387">
        <v>0</v>
      </c>
      <c r="J27" s="387">
        <v>0</v>
      </c>
      <c r="K27" s="387">
        <v>0</v>
      </c>
      <c r="L27" s="387">
        <v>0</v>
      </c>
      <c r="M27" s="387">
        <v>0</v>
      </c>
      <c r="N27" s="387">
        <v>11200</v>
      </c>
    </row>
    <row r="28" spans="1:14" ht="14.25" customHeight="1">
      <c r="A28" s="56" t="s">
        <v>197</v>
      </c>
      <c r="B28" s="387">
        <v>0</v>
      </c>
      <c r="C28" s="387">
        <v>0</v>
      </c>
      <c r="D28" s="387">
        <v>0</v>
      </c>
      <c r="E28" s="387">
        <v>0</v>
      </c>
      <c r="F28" s="387">
        <v>0</v>
      </c>
      <c r="G28" s="387">
        <v>318</v>
      </c>
      <c r="H28" s="387">
        <v>0</v>
      </c>
      <c r="I28" s="387">
        <v>202</v>
      </c>
      <c r="J28" s="387">
        <v>0</v>
      </c>
      <c r="K28" s="387">
        <v>0</v>
      </c>
      <c r="L28" s="387">
        <v>0</v>
      </c>
      <c r="M28" s="387">
        <v>348</v>
      </c>
      <c r="N28" s="387">
        <v>0</v>
      </c>
    </row>
    <row r="29" spans="1:14" ht="14.25" customHeight="1">
      <c r="A29" s="56" t="s">
        <v>214</v>
      </c>
      <c r="B29" s="387">
        <v>0</v>
      </c>
      <c r="C29" s="387">
        <v>0</v>
      </c>
      <c r="D29" s="387">
        <v>0</v>
      </c>
      <c r="E29" s="387">
        <v>1404</v>
      </c>
      <c r="F29" s="387">
        <v>0</v>
      </c>
      <c r="G29" s="387">
        <v>206</v>
      </c>
      <c r="H29" s="387">
        <v>0</v>
      </c>
      <c r="I29" s="387">
        <v>197</v>
      </c>
      <c r="J29" s="387">
        <v>0</v>
      </c>
      <c r="K29" s="387">
        <v>0</v>
      </c>
      <c r="L29" s="387">
        <v>0</v>
      </c>
      <c r="M29" s="387">
        <v>169</v>
      </c>
      <c r="N29" s="387">
        <v>0</v>
      </c>
    </row>
    <row r="30" spans="1:14" ht="14.25" customHeight="1">
      <c r="A30" s="75" t="s">
        <v>220</v>
      </c>
      <c r="B30" s="265">
        <v>0</v>
      </c>
      <c r="C30" s="265">
        <v>0</v>
      </c>
      <c r="D30" s="265">
        <v>0</v>
      </c>
      <c r="E30" s="265">
        <v>1815</v>
      </c>
      <c r="F30" s="265">
        <v>0</v>
      </c>
      <c r="G30" s="265">
        <v>0</v>
      </c>
      <c r="H30" s="265">
        <v>185</v>
      </c>
      <c r="I30" s="265">
        <v>2553</v>
      </c>
      <c r="J30" s="265">
        <v>0</v>
      </c>
      <c r="K30" s="265">
        <v>0</v>
      </c>
      <c r="L30" s="265">
        <v>7378</v>
      </c>
      <c r="M30" s="265">
        <v>178</v>
      </c>
      <c r="N30" s="265">
        <v>195154</v>
      </c>
    </row>
    <row r="31" spans="1:14" ht="14.25" customHeight="1">
      <c r="A31" s="75" t="s">
        <v>228</v>
      </c>
      <c r="B31" s="265">
        <v>0</v>
      </c>
      <c r="C31" s="265">
        <v>0</v>
      </c>
      <c r="D31" s="265">
        <v>119</v>
      </c>
      <c r="E31" s="265">
        <v>968</v>
      </c>
      <c r="F31" s="265">
        <v>0</v>
      </c>
      <c r="G31" s="265">
        <v>0</v>
      </c>
      <c r="H31" s="265">
        <v>226</v>
      </c>
      <c r="I31" s="265">
        <v>54</v>
      </c>
      <c r="J31" s="265">
        <v>0</v>
      </c>
      <c r="K31" s="265">
        <v>0</v>
      </c>
      <c r="L31" s="265">
        <v>14756</v>
      </c>
      <c r="M31" s="265">
        <v>0</v>
      </c>
      <c r="N31" s="265">
        <v>390308</v>
      </c>
    </row>
    <row r="32" spans="1:14" ht="14.25" customHeight="1">
      <c r="A32" s="75" t="s">
        <v>236</v>
      </c>
      <c r="B32" s="385">
        <f aca="true" t="shared" si="1" ref="B32:N32">B39+B53+B34</f>
        <v>0</v>
      </c>
      <c r="C32" s="385">
        <f t="shared" si="1"/>
        <v>0</v>
      </c>
      <c r="D32" s="385">
        <f t="shared" si="1"/>
        <v>0</v>
      </c>
      <c r="E32" s="385">
        <f t="shared" si="1"/>
        <v>486</v>
      </c>
      <c r="F32" s="385">
        <f t="shared" si="1"/>
        <v>0</v>
      </c>
      <c r="G32" s="385">
        <f t="shared" si="1"/>
        <v>0</v>
      </c>
      <c r="H32" s="385">
        <f t="shared" si="1"/>
        <v>0</v>
      </c>
      <c r="I32" s="385">
        <f t="shared" si="1"/>
        <v>364</v>
      </c>
      <c r="J32" s="385">
        <f t="shared" si="1"/>
        <v>0</v>
      </c>
      <c r="K32" s="385">
        <f t="shared" si="1"/>
        <v>0</v>
      </c>
      <c r="L32" s="385">
        <f t="shared" si="1"/>
        <v>0</v>
      </c>
      <c r="M32" s="385">
        <f t="shared" si="1"/>
        <v>0</v>
      </c>
      <c r="N32" s="385">
        <f t="shared" si="1"/>
        <v>5397382</v>
      </c>
    </row>
    <row r="33" spans="1:14" ht="3.75" customHeight="1" hidden="1">
      <c r="A33" s="388"/>
      <c r="B33" s="389"/>
      <c r="C33" s="389"/>
      <c r="D33" s="390"/>
      <c r="E33" s="390"/>
      <c r="F33" s="390"/>
      <c r="G33" s="390"/>
      <c r="H33" s="390"/>
      <c r="I33" s="391"/>
      <c r="J33" s="392"/>
      <c r="K33" s="393"/>
      <c r="L33" s="394"/>
      <c r="M33" s="394"/>
      <c r="N33" s="394"/>
    </row>
    <row r="34" spans="1:14" ht="13.5" customHeight="1" hidden="1">
      <c r="A34" s="395" t="s">
        <v>60</v>
      </c>
      <c r="B34" s="396">
        <f aca="true" t="shared" si="2" ref="B34:M34">SUM(B36:B37)</f>
        <v>0</v>
      </c>
      <c r="C34" s="396">
        <f t="shared" si="2"/>
        <v>0</v>
      </c>
      <c r="D34" s="396">
        <f t="shared" si="2"/>
        <v>0</v>
      </c>
      <c r="E34" s="396">
        <f t="shared" si="2"/>
        <v>0</v>
      </c>
      <c r="F34" s="396">
        <f t="shared" si="2"/>
        <v>0</v>
      </c>
      <c r="G34" s="396">
        <f t="shared" si="2"/>
        <v>0</v>
      </c>
      <c r="H34" s="396">
        <f t="shared" si="2"/>
        <v>0</v>
      </c>
      <c r="I34" s="397">
        <f t="shared" si="2"/>
        <v>0</v>
      </c>
      <c r="J34" s="397">
        <f t="shared" si="2"/>
        <v>0</v>
      </c>
      <c r="K34" s="397">
        <f t="shared" si="2"/>
        <v>0</v>
      </c>
      <c r="L34" s="397">
        <f t="shared" si="2"/>
        <v>0</v>
      </c>
      <c r="M34" s="397">
        <f t="shared" si="2"/>
        <v>0</v>
      </c>
      <c r="N34" s="397">
        <f>SUM(N36:N37)</f>
        <v>0</v>
      </c>
    </row>
    <row r="35" spans="1:14" ht="3.75" customHeight="1" hidden="1">
      <c r="A35" s="388"/>
      <c r="B35" s="389"/>
      <c r="C35" s="389"/>
      <c r="D35" s="398"/>
      <c r="E35" s="398"/>
      <c r="F35" s="398"/>
      <c r="G35" s="398"/>
      <c r="H35" s="398"/>
      <c r="I35" s="398"/>
      <c r="J35" s="399"/>
      <c r="K35" s="399"/>
      <c r="L35" s="399"/>
      <c r="M35" s="399"/>
      <c r="N35" s="393"/>
    </row>
    <row r="36" spans="1:14" ht="15" customHeight="1" hidden="1">
      <c r="A36" s="400" t="s">
        <v>86</v>
      </c>
      <c r="B36" s="401">
        <v>0</v>
      </c>
      <c r="C36" s="401">
        <v>0</v>
      </c>
      <c r="D36" s="401">
        <v>0</v>
      </c>
      <c r="E36" s="401">
        <v>0</v>
      </c>
      <c r="F36" s="401">
        <v>0</v>
      </c>
      <c r="G36" s="401">
        <v>0</v>
      </c>
      <c r="H36" s="401">
        <v>0</v>
      </c>
      <c r="I36" s="402">
        <v>0</v>
      </c>
      <c r="J36" s="402">
        <v>0</v>
      </c>
      <c r="K36" s="402">
        <v>0</v>
      </c>
      <c r="L36" s="402">
        <v>0</v>
      </c>
      <c r="M36" s="402">
        <v>0</v>
      </c>
      <c r="N36" s="402">
        <v>0</v>
      </c>
    </row>
    <row r="37" spans="1:14" ht="14.25" customHeight="1" hidden="1">
      <c r="A37" s="403" t="s">
        <v>224</v>
      </c>
      <c r="B37" s="401">
        <v>0</v>
      </c>
      <c r="C37" s="401">
        <v>0</v>
      </c>
      <c r="D37" s="401">
        <v>0</v>
      </c>
      <c r="E37" s="401">
        <v>0</v>
      </c>
      <c r="F37" s="401">
        <v>0</v>
      </c>
      <c r="G37" s="401">
        <v>0</v>
      </c>
      <c r="H37" s="401">
        <v>0</v>
      </c>
      <c r="I37" s="402">
        <v>0</v>
      </c>
      <c r="J37" s="402">
        <v>0</v>
      </c>
      <c r="K37" s="402">
        <v>0</v>
      </c>
      <c r="L37" s="402">
        <v>0</v>
      </c>
      <c r="M37" s="402">
        <v>0</v>
      </c>
      <c r="N37" s="402">
        <v>0</v>
      </c>
    </row>
    <row r="38" spans="1:14" ht="14.25" customHeight="1">
      <c r="A38" s="404"/>
      <c r="B38" s="405"/>
      <c r="C38" s="405"/>
      <c r="D38" s="390"/>
      <c r="E38" s="390"/>
      <c r="F38" s="390"/>
      <c r="G38" s="390"/>
      <c r="H38" s="390"/>
      <c r="I38" s="391"/>
      <c r="J38" s="391"/>
      <c r="K38" s="391"/>
      <c r="L38" s="391"/>
      <c r="M38" s="391"/>
      <c r="N38" s="391"/>
    </row>
    <row r="39" spans="1:14" ht="14.25" customHeight="1">
      <c r="A39" s="434" t="s">
        <v>170</v>
      </c>
      <c r="B39" s="410">
        <f aca="true" t="shared" si="3" ref="B39:N39">SUM(B45:B51)</f>
        <v>0</v>
      </c>
      <c r="C39" s="410">
        <f t="shared" si="3"/>
        <v>0</v>
      </c>
      <c r="D39" s="410">
        <f t="shared" si="3"/>
        <v>0</v>
      </c>
      <c r="E39" s="410">
        <f t="shared" si="3"/>
        <v>486</v>
      </c>
      <c r="F39" s="410">
        <f t="shared" si="3"/>
        <v>0</v>
      </c>
      <c r="G39" s="410">
        <f t="shared" si="3"/>
        <v>0</v>
      </c>
      <c r="H39" s="410">
        <f t="shared" si="3"/>
        <v>0</v>
      </c>
      <c r="I39" s="410">
        <f t="shared" si="3"/>
        <v>364</v>
      </c>
      <c r="J39" s="410">
        <f t="shared" si="3"/>
        <v>0</v>
      </c>
      <c r="K39" s="410">
        <f t="shared" si="3"/>
        <v>0</v>
      </c>
      <c r="L39" s="410">
        <f t="shared" si="3"/>
        <v>0</v>
      </c>
      <c r="M39" s="410">
        <f t="shared" si="3"/>
        <v>0</v>
      </c>
      <c r="N39" s="411">
        <f t="shared" si="3"/>
        <v>4132950</v>
      </c>
    </row>
    <row r="40" spans="1:14" s="357" customFormat="1" ht="49.5" customHeight="1">
      <c r="A40" s="456" t="s">
        <v>244</v>
      </c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</row>
    <row r="41" spans="1:14" ht="16.5" customHeight="1">
      <c r="A41" s="458" t="s">
        <v>189</v>
      </c>
      <c r="B41" s="358" t="s">
        <v>119</v>
      </c>
      <c r="C41" s="358"/>
      <c r="D41" s="358" t="s">
        <v>121</v>
      </c>
      <c r="E41" s="358"/>
      <c r="F41" s="358" t="s">
        <v>120</v>
      </c>
      <c r="G41" s="358"/>
      <c r="H41" s="359" t="s">
        <v>99</v>
      </c>
      <c r="I41" s="358"/>
      <c r="J41" s="360" t="s">
        <v>122</v>
      </c>
      <c r="K41" s="358"/>
      <c r="L41" s="358" t="s">
        <v>149</v>
      </c>
      <c r="M41" s="358"/>
      <c r="N41" s="358"/>
    </row>
    <row r="42" spans="1:14" ht="16.5" customHeight="1">
      <c r="A42" s="459"/>
      <c r="B42" s="362" t="s">
        <v>3</v>
      </c>
      <c r="C42" s="362" t="s">
        <v>4</v>
      </c>
      <c r="D42" s="362" t="s">
        <v>3</v>
      </c>
      <c r="E42" s="362" t="s">
        <v>4</v>
      </c>
      <c r="F42" s="362" t="s">
        <v>3</v>
      </c>
      <c r="G42" s="362" t="s">
        <v>4</v>
      </c>
      <c r="H42" s="362" t="s">
        <v>3</v>
      </c>
      <c r="I42" s="362" t="s">
        <v>4</v>
      </c>
      <c r="J42" s="363" t="s">
        <v>111</v>
      </c>
      <c r="K42" s="362" t="s">
        <v>112</v>
      </c>
      <c r="L42" s="362" t="s">
        <v>152</v>
      </c>
      <c r="M42" s="362" t="s">
        <v>150</v>
      </c>
      <c r="N42" s="362" t="s">
        <v>153</v>
      </c>
    </row>
    <row r="43" spans="1:14" ht="16.5" customHeight="1">
      <c r="A43" s="460"/>
      <c r="B43" s="364" t="s">
        <v>5</v>
      </c>
      <c r="C43" s="364" t="s">
        <v>5</v>
      </c>
      <c r="D43" s="364" t="s">
        <v>5</v>
      </c>
      <c r="E43" s="364" t="s">
        <v>5</v>
      </c>
      <c r="F43" s="364" t="s">
        <v>5</v>
      </c>
      <c r="G43" s="364" t="s">
        <v>5</v>
      </c>
      <c r="H43" s="364" t="s">
        <v>5</v>
      </c>
      <c r="I43" s="364" t="s">
        <v>5</v>
      </c>
      <c r="J43" s="365" t="s">
        <v>5</v>
      </c>
      <c r="K43" s="364" t="s">
        <v>113</v>
      </c>
      <c r="L43" s="364" t="s">
        <v>5</v>
      </c>
      <c r="M43" s="364" t="s">
        <v>5</v>
      </c>
      <c r="N43" s="364" t="s">
        <v>151</v>
      </c>
    </row>
    <row r="44" spans="1:14" ht="14.25" customHeight="1">
      <c r="A44" s="404"/>
      <c r="B44" s="405"/>
      <c r="C44" s="405"/>
      <c r="D44" s="390"/>
      <c r="E44" s="390"/>
      <c r="F44" s="390"/>
      <c r="G44" s="390"/>
      <c r="H44" s="390"/>
      <c r="I44" s="391"/>
      <c r="J44" s="391"/>
      <c r="K44" s="391"/>
      <c r="L44" s="391"/>
      <c r="M44" s="391"/>
      <c r="N44" s="391"/>
    </row>
    <row r="45" spans="1:14" ht="14.25" customHeight="1">
      <c r="A45" s="409" t="s">
        <v>67</v>
      </c>
      <c r="B45" s="407">
        <v>0</v>
      </c>
      <c r="C45" s="407">
        <v>0</v>
      </c>
      <c r="D45" s="407">
        <v>0</v>
      </c>
      <c r="E45" s="407">
        <v>0</v>
      </c>
      <c r="F45" s="407">
        <v>0</v>
      </c>
      <c r="G45" s="407">
        <v>0</v>
      </c>
      <c r="H45" s="407">
        <v>0</v>
      </c>
      <c r="I45" s="408">
        <v>210</v>
      </c>
      <c r="J45" s="408">
        <v>0</v>
      </c>
      <c r="K45" s="408">
        <v>0</v>
      </c>
      <c r="L45" s="408">
        <v>0</v>
      </c>
      <c r="M45" s="408">
        <v>0</v>
      </c>
      <c r="N45" s="408">
        <v>1906345</v>
      </c>
    </row>
    <row r="46" spans="1:14" ht="14.25" customHeight="1">
      <c r="A46" s="409" t="s">
        <v>108</v>
      </c>
      <c r="B46" s="407">
        <v>0</v>
      </c>
      <c r="C46" s="407">
        <v>0</v>
      </c>
      <c r="D46" s="407">
        <v>0</v>
      </c>
      <c r="E46" s="407"/>
      <c r="F46" s="407">
        <v>0</v>
      </c>
      <c r="G46" s="407">
        <v>0</v>
      </c>
      <c r="H46" s="407">
        <v>0</v>
      </c>
      <c r="I46" s="408">
        <v>0</v>
      </c>
      <c r="J46" s="408">
        <v>0</v>
      </c>
      <c r="K46" s="408">
        <v>0</v>
      </c>
      <c r="L46" s="408">
        <v>0</v>
      </c>
      <c r="M46" s="408">
        <v>0</v>
      </c>
      <c r="N46" s="408">
        <v>2226605</v>
      </c>
    </row>
    <row r="47" spans="1:14" ht="14.25" customHeight="1">
      <c r="A47" s="409" t="s">
        <v>223</v>
      </c>
      <c r="B47" s="407">
        <v>0</v>
      </c>
      <c r="C47" s="407">
        <v>0</v>
      </c>
      <c r="D47" s="407">
        <v>0</v>
      </c>
      <c r="E47" s="407">
        <v>0</v>
      </c>
      <c r="F47" s="407">
        <v>0</v>
      </c>
      <c r="G47" s="407">
        <v>0</v>
      </c>
      <c r="H47" s="407">
        <v>0</v>
      </c>
      <c r="I47" s="408">
        <v>119</v>
      </c>
      <c r="J47" s="408"/>
      <c r="K47" s="408"/>
      <c r="L47" s="408">
        <v>0</v>
      </c>
      <c r="M47" s="408">
        <v>0</v>
      </c>
      <c r="N47" s="408">
        <v>0</v>
      </c>
    </row>
    <row r="48" spans="1:14" ht="14.25" customHeight="1">
      <c r="A48" s="409" t="s">
        <v>117</v>
      </c>
      <c r="B48" s="407">
        <v>0</v>
      </c>
      <c r="C48" s="407">
        <v>0</v>
      </c>
      <c r="D48" s="407">
        <v>0</v>
      </c>
      <c r="E48" s="407">
        <v>12</v>
      </c>
      <c r="F48" s="407">
        <v>0</v>
      </c>
      <c r="G48" s="407">
        <v>0</v>
      </c>
      <c r="H48" s="407">
        <v>0</v>
      </c>
      <c r="I48" s="407">
        <v>35</v>
      </c>
      <c r="J48" s="408">
        <v>0</v>
      </c>
      <c r="K48" s="408">
        <v>0</v>
      </c>
      <c r="L48" s="408">
        <v>0</v>
      </c>
      <c r="M48" s="408">
        <v>0</v>
      </c>
      <c r="N48" s="408">
        <v>0</v>
      </c>
    </row>
    <row r="49" spans="1:14" ht="14.25" customHeight="1" hidden="1">
      <c r="A49" s="409" t="s">
        <v>191</v>
      </c>
      <c r="B49" s="407">
        <v>0</v>
      </c>
      <c r="C49" s="407">
        <v>0</v>
      </c>
      <c r="D49" s="407">
        <v>0</v>
      </c>
      <c r="E49" s="407"/>
      <c r="F49" s="407">
        <v>0</v>
      </c>
      <c r="G49" s="407">
        <v>0</v>
      </c>
      <c r="H49" s="407">
        <v>0</v>
      </c>
      <c r="I49" s="408">
        <v>0</v>
      </c>
      <c r="J49" s="408">
        <v>0</v>
      </c>
      <c r="K49" s="408">
        <v>0</v>
      </c>
      <c r="L49" s="408">
        <v>0</v>
      </c>
      <c r="M49" s="408">
        <v>0</v>
      </c>
      <c r="N49" s="408">
        <v>0</v>
      </c>
    </row>
    <row r="50" spans="1:14" ht="14.25" customHeight="1">
      <c r="A50" s="409" t="s">
        <v>222</v>
      </c>
      <c r="B50" s="407">
        <v>0</v>
      </c>
      <c r="C50" s="407">
        <v>0</v>
      </c>
      <c r="D50" s="407">
        <v>0</v>
      </c>
      <c r="E50" s="407">
        <v>20</v>
      </c>
      <c r="F50" s="407">
        <v>0</v>
      </c>
      <c r="G50" s="407">
        <v>0</v>
      </c>
      <c r="H50" s="407">
        <v>0</v>
      </c>
      <c r="I50" s="408">
        <v>0</v>
      </c>
      <c r="J50" s="408">
        <v>0</v>
      </c>
      <c r="K50" s="408">
        <v>0</v>
      </c>
      <c r="L50" s="408">
        <v>0</v>
      </c>
      <c r="M50" s="408">
        <v>0</v>
      </c>
      <c r="N50" s="408">
        <v>0</v>
      </c>
    </row>
    <row r="51" spans="1:14" ht="14.25" customHeight="1">
      <c r="A51" s="409" t="s">
        <v>216</v>
      </c>
      <c r="B51" s="407">
        <v>0</v>
      </c>
      <c r="C51" s="407">
        <v>0</v>
      </c>
      <c r="D51" s="407">
        <v>0</v>
      </c>
      <c r="E51" s="407">
        <v>454</v>
      </c>
      <c r="F51" s="407">
        <v>0</v>
      </c>
      <c r="G51" s="407">
        <v>0</v>
      </c>
      <c r="H51" s="407">
        <v>0</v>
      </c>
      <c r="I51" s="407">
        <v>0</v>
      </c>
      <c r="J51" s="408">
        <v>0</v>
      </c>
      <c r="K51" s="408">
        <v>0</v>
      </c>
      <c r="L51" s="408">
        <v>0</v>
      </c>
      <c r="M51" s="408">
        <v>0</v>
      </c>
      <c r="N51" s="408">
        <v>0</v>
      </c>
    </row>
    <row r="52" spans="1:14" ht="14.25" customHeight="1">
      <c r="A52" s="388"/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3"/>
    </row>
    <row r="53" spans="1:14" s="416" customFormat="1" ht="14.25" customHeight="1">
      <c r="A53" s="406" t="s">
        <v>53</v>
      </c>
      <c r="B53" s="414">
        <f>B55</f>
        <v>0</v>
      </c>
      <c r="C53" s="414">
        <f aca="true" t="shared" si="4" ref="C53:I53">C55</f>
        <v>0</v>
      </c>
      <c r="D53" s="414">
        <f t="shared" si="4"/>
        <v>0</v>
      </c>
      <c r="E53" s="414">
        <f t="shared" si="4"/>
        <v>0</v>
      </c>
      <c r="F53" s="414">
        <f t="shared" si="4"/>
        <v>0</v>
      </c>
      <c r="G53" s="414">
        <f t="shared" si="4"/>
        <v>0</v>
      </c>
      <c r="H53" s="414">
        <f t="shared" si="4"/>
        <v>0</v>
      </c>
      <c r="I53" s="415">
        <f t="shared" si="4"/>
        <v>0</v>
      </c>
      <c r="J53" s="415">
        <f>J55</f>
        <v>0</v>
      </c>
      <c r="K53" s="415">
        <f>K55</f>
        <v>0</v>
      </c>
      <c r="L53" s="415">
        <f>L55</f>
        <v>0</v>
      </c>
      <c r="M53" s="415">
        <f>M55</f>
        <v>0</v>
      </c>
      <c r="N53" s="408">
        <f>N55</f>
        <v>1264432</v>
      </c>
    </row>
    <row r="54" spans="1:14" ht="14.25" customHeight="1">
      <c r="A54" s="388"/>
      <c r="B54" s="412"/>
      <c r="C54" s="412"/>
      <c r="D54" s="412"/>
      <c r="E54" s="412"/>
      <c r="F54" s="412"/>
      <c r="G54" s="412"/>
      <c r="H54" s="412"/>
      <c r="I54" s="413"/>
      <c r="J54" s="413"/>
      <c r="K54" s="413"/>
      <c r="L54" s="413"/>
      <c r="M54" s="413"/>
      <c r="N54" s="413"/>
    </row>
    <row r="55" spans="1:14" s="416" customFormat="1" ht="14.25" customHeight="1">
      <c r="A55" s="417" t="s">
        <v>54</v>
      </c>
      <c r="B55" s="418">
        <v>0</v>
      </c>
      <c r="C55" s="418">
        <v>0</v>
      </c>
      <c r="D55" s="418">
        <v>0</v>
      </c>
      <c r="E55" s="418">
        <v>0</v>
      </c>
      <c r="F55" s="418">
        <v>0</v>
      </c>
      <c r="G55" s="418">
        <v>0</v>
      </c>
      <c r="H55" s="418">
        <v>0</v>
      </c>
      <c r="I55" s="419">
        <v>0</v>
      </c>
      <c r="J55" s="419">
        <f>0</f>
        <v>0</v>
      </c>
      <c r="K55" s="419">
        <f>0</f>
        <v>0</v>
      </c>
      <c r="L55" s="419">
        <f>0</f>
        <v>0</v>
      </c>
      <c r="M55" s="419">
        <f>0</f>
        <v>0</v>
      </c>
      <c r="N55" s="411">
        <v>1264432</v>
      </c>
    </row>
    <row r="56" ht="16.5" hidden="1">
      <c r="A56" s="420" t="s">
        <v>103</v>
      </c>
    </row>
  </sheetData>
  <sheetProtection/>
  <mergeCells count="4">
    <mergeCell ref="A1:N1"/>
    <mergeCell ref="A2:A4"/>
    <mergeCell ref="A40:N40"/>
    <mergeCell ref="A41:A43"/>
  </mergeCells>
  <printOptions horizontalCentered="1"/>
  <pageMargins left="0.7874015748031497" right="0.7874015748031497" top="0.984251968503937" bottom="0.7874015748031497" header="0.5905511811023623" footer="0.5905511811023623"/>
  <pageSetup horizontalDpi="600" verticalDpi="600" orientation="landscape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3" customWidth="1"/>
    <col min="2" max="7" width="8.625" style="3" customWidth="1"/>
    <col min="8" max="8" width="9.125" style="3" customWidth="1"/>
    <col min="9" max="9" width="8.625" style="3" customWidth="1"/>
    <col min="10" max="10" width="8.625" style="6" hidden="1" customWidth="1"/>
    <col min="11" max="11" width="8.625" style="3" hidden="1" customWidth="1"/>
    <col min="12" max="12" width="10.375" style="3" customWidth="1"/>
    <col min="13" max="13" width="7.625" style="3" customWidth="1"/>
    <col min="14" max="14" width="14.875" style="3" customWidth="1"/>
    <col min="15" max="16384" width="9.00390625" style="3" customWidth="1"/>
  </cols>
  <sheetData>
    <row r="1" spans="1:14" s="1" customFormat="1" ht="42" customHeight="1">
      <c r="A1" s="454" t="s">
        <v>245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6.5" customHeight="1">
      <c r="A2" s="451" t="s">
        <v>189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149</v>
      </c>
      <c r="M2" s="81"/>
      <c r="N2" s="81"/>
    </row>
    <row r="3" spans="1:14" ht="16.5" customHeight="1">
      <c r="A3" s="452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152</v>
      </c>
      <c r="M3" s="84" t="s">
        <v>150</v>
      </c>
      <c r="N3" s="84" t="s">
        <v>153</v>
      </c>
    </row>
    <row r="4" spans="1:14" ht="16.5" customHeight="1">
      <c r="A4" s="453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151</v>
      </c>
    </row>
    <row r="5" spans="1:14" ht="16.5" hidden="1">
      <c r="A5" s="26" t="s">
        <v>56</v>
      </c>
      <c r="B5" s="14"/>
      <c r="C5" s="14"/>
      <c r="D5" s="7">
        <v>450</v>
      </c>
      <c r="E5" s="7">
        <v>372</v>
      </c>
      <c r="F5" s="7">
        <v>5786</v>
      </c>
      <c r="G5" s="7">
        <v>2300</v>
      </c>
      <c r="H5" s="183">
        <v>0</v>
      </c>
      <c r="I5" s="184">
        <v>27</v>
      </c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6.5" hidden="1">
      <c r="A6" s="26" t="s">
        <v>57</v>
      </c>
      <c r="B6" s="14"/>
      <c r="C6" s="14"/>
      <c r="D6" s="7">
        <v>473</v>
      </c>
      <c r="E6" s="7">
        <v>300</v>
      </c>
      <c r="F6" s="7">
        <v>4093</v>
      </c>
      <c r="G6" s="7">
        <v>953</v>
      </c>
      <c r="H6" s="185">
        <v>0</v>
      </c>
      <c r="I6" s="185">
        <v>0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ht="16.5" hidden="1">
      <c r="A7" s="26" t="s">
        <v>58</v>
      </c>
      <c r="B7" s="14"/>
      <c r="C7" s="14"/>
      <c r="D7" s="7">
        <v>0</v>
      </c>
      <c r="E7" s="7">
        <v>0</v>
      </c>
      <c r="F7" s="7">
        <v>7467</v>
      </c>
      <c r="G7" s="7">
        <v>3663</v>
      </c>
      <c r="H7" s="185">
        <v>0</v>
      </c>
      <c r="I7" s="185">
        <v>0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ht="16.5" hidden="1">
      <c r="A8" s="26" t="s">
        <v>59</v>
      </c>
      <c r="B8" s="14"/>
      <c r="C8" s="14"/>
      <c r="D8" s="7">
        <v>176</v>
      </c>
      <c r="E8" s="7">
        <v>250</v>
      </c>
      <c r="F8" s="7">
        <v>545</v>
      </c>
      <c r="G8" s="7">
        <v>4532</v>
      </c>
      <c r="H8" s="186">
        <v>0</v>
      </c>
      <c r="I8" s="185">
        <v>14</v>
      </c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ht="16.5" hidden="1">
      <c r="A9" s="26" t="s">
        <v>43</v>
      </c>
      <c r="B9" s="14"/>
      <c r="C9" s="14"/>
      <c r="D9" s="7">
        <v>1521</v>
      </c>
      <c r="E9" s="7">
        <v>0</v>
      </c>
      <c r="F9" s="7">
        <v>3931</v>
      </c>
      <c r="G9" s="7">
        <v>2751</v>
      </c>
      <c r="H9" s="185">
        <v>0</v>
      </c>
      <c r="I9" s="185">
        <v>0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ht="16.5" hidden="1">
      <c r="A10" s="36" t="s">
        <v>91</v>
      </c>
      <c r="B10" s="64"/>
      <c r="C10" s="66"/>
      <c r="D10" s="47">
        <v>0</v>
      </c>
      <c r="E10" s="47">
        <v>65</v>
      </c>
      <c r="F10" s="47">
        <v>3891</v>
      </c>
      <c r="G10" s="47">
        <v>2534</v>
      </c>
      <c r="H10" s="185">
        <v>0</v>
      </c>
      <c r="I10" s="185">
        <v>0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ht="16.5" hidden="1">
      <c r="A11" s="36" t="s">
        <v>138</v>
      </c>
      <c r="B11" s="66"/>
      <c r="C11" s="66"/>
      <c r="D11" s="47"/>
      <c r="E11" s="47"/>
      <c r="F11" s="47"/>
      <c r="G11" s="47"/>
      <c r="H11" s="185"/>
      <c r="I11" s="185"/>
      <c r="J11" s="138"/>
      <c r="K11" s="84"/>
      <c r="L11" s="88"/>
      <c r="M11" s="88"/>
      <c r="N11" s="88"/>
    </row>
    <row r="12" spans="1:14" ht="16.5" hidden="1">
      <c r="A12" s="36" t="s">
        <v>93</v>
      </c>
      <c r="B12" s="47">
        <v>500</v>
      </c>
      <c r="C12" s="47">
        <v>0</v>
      </c>
      <c r="D12" s="47">
        <v>0</v>
      </c>
      <c r="E12" s="47">
        <v>2118</v>
      </c>
      <c r="F12" s="47">
        <v>3703</v>
      </c>
      <c r="G12" s="47">
        <v>5383</v>
      </c>
      <c r="H12" s="47">
        <v>541</v>
      </c>
      <c r="I12" s="47">
        <v>607</v>
      </c>
      <c r="J12" s="94"/>
      <c r="K12" s="19"/>
      <c r="L12" s="88">
        <v>1427</v>
      </c>
      <c r="M12" s="88">
        <v>1427</v>
      </c>
      <c r="N12" s="88">
        <v>2051</v>
      </c>
    </row>
    <row r="13" spans="1:14" ht="16.5" hidden="1">
      <c r="A13" s="36" t="s">
        <v>94</v>
      </c>
      <c r="B13" s="47">
        <v>4402</v>
      </c>
      <c r="C13" s="47">
        <v>660</v>
      </c>
      <c r="D13" s="47">
        <v>0</v>
      </c>
      <c r="E13" s="47">
        <v>64</v>
      </c>
      <c r="F13" s="47">
        <v>13513</v>
      </c>
      <c r="G13" s="47">
        <v>839</v>
      </c>
      <c r="H13" s="47">
        <v>0</v>
      </c>
      <c r="I13" s="47">
        <v>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ht="16.5" hidden="1">
      <c r="A14" s="36" t="s">
        <v>95</v>
      </c>
      <c r="B14" s="47">
        <v>2650</v>
      </c>
      <c r="C14" s="47">
        <v>0</v>
      </c>
      <c r="D14" s="47">
        <v>0</v>
      </c>
      <c r="E14" s="47">
        <v>0</v>
      </c>
      <c r="F14" s="47">
        <v>7250</v>
      </c>
      <c r="G14" s="47">
        <v>100</v>
      </c>
      <c r="H14" s="47">
        <v>4079</v>
      </c>
      <c r="I14" s="47">
        <v>5666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ht="16.5" hidden="1">
      <c r="A15" s="36" t="s">
        <v>104</v>
      </c>
      <c r="B15" s="47">
        <v>1425</v>
      </c>
      <c r="C15" s="47">
        <v>60</v>
      </c>
      <c r="D15" s="47">
        <v>600</v>
      </c>
      <c r="E15" s="47">
        <v>197</v>
      </c>
      <c r="F15" s="47">
        <v>300</v>
      </c>
      <c r="G15" s="47">
        <v>680</v>
      </c>
      <c r="H15" s="47">
        <v>4161</v>
      </c>
      <c r="I15" s="47">
        <v>1169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ht="14.25" customHeight="1" hidden="1">
      <c r="A16" s="36" t="s">
        <v>107</v>
      </c>
      <c r="B16" s="47">
        <v>4644</v>
      </c>
      <c r="C16" s="47">
        <v>393</v>
      </c>
      <c r="D16" s="47">
        <v>153</v>
      </c>
      <c r="E16" s="47">
        <v>655</v>
      </c>
      <c r="F16" s="47">
        <v>14063</v>
      </c>
      <c r="G16" s="47">
        <v>0</v>
      </c>
      <c r="H16" s="47">
        <v>4109</v>
      </c>
      <c r="I16" s="47">
        <v>1548</v>
      </c>
      <c r="J16" s="151">
        <v>5</v>
      </c>
      <c r="K16" s="88">
        <v>0</v>
      </c>
      <c r="L16" s="88">
        <v>1125</v>
      </c>
      <c r="M16" s="88">
        <v>1125</v>
      </c>
      <c r="N16" s="88">
        <v>5538</v>
      </c>
    </row>
    <row r="17" spans="1:14" ht="14.25" customHeight="1" hidden="1">
      <c r="A17" s="36" t="s">
        <v>114</v>
      </c>
      <c r="B17" s="47">
        <v>0</v>
      </c>
      <c r="C17" s="47">
        <v>0</v>
      </c>
      <c r="D17" s="47">
        <v>1572</v>
      </c>
      <c r="E17" s="47">
        <v>1459</v>
      </c>
      <c r="F17" s="47">
        <v>5362</v>
      </c>
      <c r="G17" s="47">
        <v>3373</v>
      </c>
      <c r="H17" s="47">
        <v>2698</v>
      </c>
      <c r="I17" s="47">
        <v>3927</v>
      </c>
      <c r="J17" s="151">
        <v>0</v>
      </c>
      <c r="K17" s="88">
        <v>0</v>
      </c>
      <c r="L17" s="88">
        <v>0</v>
      </c>
      <c r="M17" s="88">
        <v>0</v>
      </c>
      <c r="N17" s="88">
        <v>5619</v>
      </c>
    </row>
    <row r="18" spans="1:14" ht="15" customHeight="1" hidden="1">
      <c r="A18" s="36" t="s">
        <v>128</v>
      </c>
      <c r="B18" s="47">
        <v>427</v>
      </c>
      <c r="C18" s="47">
        <v>101</v>
      </c>
      <c r="D18" s="47">
        <v>2213</v>
      </c>
      <c r="E18" s="47">
        <v>5124</v>
      </c>
      <c r="F18" s="47">
        <v>1255</v>
      </c>
      <c r="G18" s="47">
        <v>1256</v>
      </c>
      <c r="H18" s="47">
        <v>3969</v>
      </c>
      <c r="I18" s="47">
        <v>2207</v>
      </c>
      <c r="J18" s="151">
        <v>0</v>
      </c>
      <c r="K18" s="88">
        <v>0</v>
      </c>
      <c r="L18" s="48"/>
      <c r="M18" s="48"/>
      <c r="N18" s="48"/>
    </row>
    <row r="19" spans="1:14" ht="13.5" customHeight="1" hidden="1">
      <c r="A19" s="36" t="s">
        <v>130</v>
      </c>
      <c r="B19" s="47">
        <v>713</v>
      </c>
      <c r="C19" s="47">
        <v>0</v>
      </c>
      <c r="D19" s="47">
        <v>0</v>
      </c>
      <c r="E19" s="47">
        <v>1487</v>
      </c>
      <c r="F19" s="47">
        <v>665</v>
      </c>
      <c r="G19" s="47">
        <v>4009</v>
      </c>
      <c r="H19" s="47">
        <v>2632</v>
      </c>
      <c r="I19" s="47">
        <v>1679</v>
      </c>
      <c r="J19" s="151">
        <v>0</v>
      </c>
      <c r="K19" s="88">
        <v>0</v>
      </c>
      <c r="L19" s="48"/>
      <c r="M19" s="48"/>
      <c r="N19" s="48"/>
    </row>
    <row r="20" spans="1:14" ht="13.5" customHeight="1" hidden="1">
      <c r="A20" s="75" t="s">
        <v>137</v>
      </c>
      <c r="B20" s="47">
        <v>0</v>
      </c>
      <c r="C20" s="47">
        <v>136</v>
      </c>
      <c r="D20" s="47">
        <v>526</v>
      </c>
      <c r="E20" s="47">
        <v>2213</v>
      </c>
      <c r="F20" s="47">
        <v>2080</v>
      </c>
      <c r="G20" s="47">
        <v>988</v>
      </c>
      <c r="H20" s="47">
        <v>1713</v>
      </c>
      <c r="I20" s="47">
        <v>898</v>
      </c>
      <c r="J20" s="151">
        <v>0</v>
      </c>
      <c r="K20" s="88">
        <v>0</v>
      </c>
      <c r="L20" s="48"/>
      <c r="M20" s="48"/>
      <c r="N20" s="48"/>
    </row>
    <row r="21" spans="1:14" ht="15.75" customHeight="1" hidden="1">
      <c r="A21" s="75" t="s">
        <v>181</v>
      </c>
      <c r="B21" s="297">
        <v>719</v>
      </c>
      <c r="C21" s="297">
        <v>128</v>
      </c>
      <c r="D21" s="297">
        <v>770</v>
      </c>
      <c r="E21" s="297">
        <v>100</v>
      </c>
      <c r="F21" s="297">
        <v>2911</v>
      </c>
      <c r="G21" s="297">
        <v>820</v>
      </c>
      <c r="H21" s="297">
        <v>0</v>
      </c>
      <c r="I21" s="297">
        <v>601</v>
      </c>
      <c r="J21" s="304"/>
      <c r="K21" s="297"/>
      <c r="L21" s="265"/>
      <c r="M21" s="265"/>
      <c r="N21" s="265"/>
    </row>
    <row r="22" spans="1:14" ht="15.75" customHeight="1" hidden="1">
      <c r="A22" s="75" t="s">
        <v>182</v>
      </c>
      <c r="B22" s="297">
        <v>3310</v>
      </c>
      <c r="C22" s="297">
        <v>150</v>
      </c>
      <c r="D22" s="297">
        <v>620</v>
      </c>
      <c r="E22" s="297">
        <v>0</v>
      </c>
      <c r="F22" s="297">
        <v>3753</v>
      </c>
      <c r="G22" s="297">
        <v>1069</v>
      </c>
      <c r="H22" s="297">
        <v>1419</v>
      </c>
      <c r="I22" s="297">
        <v>4250</v>
      </c>
      <c r="J22" s="297">
        <v>0</v>
      </c>
      <c r="K22" s="297">
        <v>0</v>
      </c>
      <c r="L22" s="297">
        <v>122429</v>
      </c>
      <c r="M22" s="297">
        <v>427</v>
      </c>
      <c r="N22" s="297">
        <v>0</v>
      </c>
    </row>
    <row r="23" spans="1:14" ht="15.75" customHeight="1" hidden="1">
      <c r="A23" s="75" t="s">
        <v>183</v>
      </c>
      <c r="B23" s="297">
        <v>0</v>
      </c>
      <c r="C23" s="297">
        <v>1015</v>
      </c>
      <c r="D23" s="297">
        <v>993</v>
      </c>
      <c r="E23" s="297">
        <v>0</v>
      </c>
      <c r="F23" s="297">
        <v>1175</v>
      </c>
      <c r="G23" s="297">
        <v>1342</v>
      </c>
      <c r="H23" s="297">
        <v>2572</v>
      </c>
      <c r="I23" s="297">
        <v>200</v>
      </c>
      <c r="J23" s="297">
        <v>0</v>
      </c>
      <c r="K23" s="297">
        <v>0</v>
      </c>
      <c r="L23" s="297">
        <v>127015</v>
      </c>
      <c r="M23" s="297">
        <v>209</v>
      </c>
      <c r="N23" s="297">
        <v>61454</v>
      </c>
    </row>
    <row r="24" spans="1:14" ht="15.75" customHeight="1" hidden="1">
      <c r="A24" s="75" t="s">
        <v>184</v>
      </c>
      <c r="B24" s="297">
        <v>1047</v>
      </c>
      <c r="C24" s="297">
        <v>424</v>
      </c>
      <c r="D24" s="297">
        <v>797</v>
      </c>
      <c r="E24" s="297">
        <v>60</v>
      </c>
      <c r="F24" s="297">
        <v>900</v>
      </c>
      <c r="G24" s="297">
        <v>400</v>
      </c>
      <c r="H24" s="297">
        <v>10986</v>
      </c>
      <c r="I24" s="297">
        <v>1809</v>
      </c>
      <c r="J24" s="297">
        <v>0</v>
      </c>
      <c r="K24" s="297">
        <v>0</v>
      </c>
      <c r="L24" s="297">
        <v>127129</v>
      </c>
      <c r="M24" s="297">
        <v>580</v>
      </c>
      <c r="N24" s="297">
        <v>2000</v>
      </c>
    </row>
    <row r="25" spans="1:14" ht="15.75" customHeight="1" hidden="1">
      <c r="A25" s="75" t="s">
        <v>187</v>
      </c>
      <c r="B25" s="297">
        <v>500</v>
      </c>
      <c r="C25" s="297">
        <v>0</v>
      </c>
      <c r="D25" s="297">
        <v>225</v>
      </c>
      <c r="E25" s="297">
        <v>0</v>
      </c>
      <c r="F25" s="297">
        <v>2757</v>
      </c>
      <c r="G25" s="297">
        <v>1440</v>
      </c>
      <c r="H25" s="297">
        <v>925</v>
      </c>
      <c r="I25" s="297">
        <v>0</v>
      </c>
      <c r="J25" s="297">
        <v>0</v>
      </c>
      <c r="K25" s="297">
        <v>0</v>
      </c>
      <c r="L25" s="297">
        <v>154443</v>
      </c>
      <c r="M25" s="297">
        <v>350</v>
      </c>
      <c r="N25" s="297">
        <v>0</v>
      </c>
    </row>
    <row r="26" spans="1:14" ht="15.75" customHeight="1" hidden="1">
      <c r="A26" s="75" t="s">
        <v>195</v>
      </c>
      <c r="B26" s="297">
        <v>559</v>
      </c>
      <c r="C26" s="297">
        <v>55</v>
      </c>
      <c r="D26" s="297">
        <v>0</v>
      </c>
      <c r="E26" s="297">
        <v>139</v>
      </c>
      <c r="F26" s="297">
        <v>0</v>
      </c>
      <c r="G26" s="297">
        <v>400</v>
      </c>
      <c r="H26" s="297">
        <v>0</v>
      </c>
      <c r="I26" s="297">
        <v>0</v>
      </c>
      <c r="J26" s="297">
        <v>0</v>
      </c>
      <c r="K26" s="297">
        <v>0</v>
      </c>
      <c r="L26" s="297">
        <v>125033</v>
      </c>
      <c r="M26" s="297">
        <v>0</v>
      </c>
      <c r="N26" s="297">
        <v>0</v>
      </c>
    </row>
    <row r="27" spans="1:14" ht="15.75" customHeight="1" hidden="1">
      <c r="A27" s="75" t="s">
        <v>196</v>
      </c>
      <c r="B27" s="265">
        <v>614</v>
      </c>
      <c r="C27" s="265">
        <v>538</v>
      </c>
      <c r="D27" s="265">
        <v>0</v>
      </c>
      <c r="E27" s="265">
        <v>1142</v>
      </c>
      <c r="F27" s="265">
        <v>547</v>
      </c>
      <c r="G27" s="265">
        <v>883</v>
      </c>
      <c r="H27" s="265">
        <v>0</v>
      </c>
      <c r="I27" s="265">
        <v>0</v>
      </c>
      <c r="J27" s="265">
        <v>0</v>
      </c>
      <c r="K27" s="265">
        <v>0</v>
      </c>
      <c r="L27" s="265">
        <v>145597</v>
      </c>
      <c r="M27" s="265">
        <v>20</v>
      </c>
      <c r="N27" s="265">
        <v>0</v>
      </c>
    </row>
    <row r="28" spans="1:14" ht="14.25" customHeight="1">
      <c r="A28" s="75" t="s">
        <v>197</v>
      </c>
      <c r="B28" s="265">
        <v>0</v>
      </c>
      <c r="C28" s="265">
        <v>0</v>
      </c>
      <c r="D28" s="265">
        <v>0</v>
      </c>
      <c r="E28" s="265">
        <v>0</v>
      </c>
      <c r="F28" s="265">
        <v>2260</v>
      </c>
      <c r="G28" s="265">
        <v>1180</v>
      </c>
      <c r="H28" s="265">
        <v>170</v>
      </c>
      <c r="I28" s="265">
        <v>0</v>
      </c>
      <c r="J28" s="265">
        <v>0</v>
      </c>
      <c r="K28" s="265">
        <v>0</v>
      </c>
      <c r="L28" s="265">
        <v>150698</v>
      </c>
      <c r="M28" s="265">
        <v>0</v>
      </c>
      <c r="N28" s="265">
        <v>0</v>
      </c>
    </row>
    <row r="29" spans="1:14" ht="14.25" customHeight="1">
      <c r="A29" s="75" t="s">
        <v>214</v>
      </c>
      <c r="B29" s="265">
        <v>0</v>
      </c>
      <c r="C29" s="265">
        <v>0</v>
      </c>
      <c r="D29" s="265">
        <v>0</v>
      </c>
      <c r="E29" s="265">
        <v>0</v>
      </c>
      <c r="F29" s="265">
        <v>796</v>
      </c>
      <c r="G29" s="265">
        <v>857</v>
      </c>
      <c r="H29" s="265">
        <v>140</v>
      </c>
      <c r="I29" s="265">
        <v>800</v>
      </c>
      <c r="J29" s="265">
        <v>0</v>
      </c>
      <c r="K29" s="265">
        <v>0</v>
      </c>
      <c r="L29" s="265">
        <v>146847</v>
      </c>
      <c r="M29" s="265">
        <v>0</v>
      </c>
      <c r="N29" s="265">
        <v>0</v>
      </c>
    </row>
    <row r="30" spans="1:14" ht="14.25" customHeight="1">
      <c r="A30" s="75" t="s">
        <v>220</v>
      </c>
      <c r="B30" s="265">
        <v>0</v>
      </c>
      <c r="C30" s="265">
        <v>0</v>
      </c>
      <c r="D30" s="265">
        <v>0</v>
      </c>
      <c r="E30" s="265">
        <v>0</v>
      </c>
      <c r="F30" s="265">
        <v>0</v>
      </c>
      <c r="G30" s="265">
        <v>125</v>
      </c>
      <c r="H30" s="265">
        <v>0</v>
      </c>
      <c r="I30" s="265">
        <v>450</v>
      </c>
      <c r="J30" s="265">
        <v>0</v>
      </c>
      <c r="K30" s="265">
        <v>0</v>
      </c>
      <c r="L30" s="265">
        <v>160903</v>
      </c>
      <c r="M30" s="265">
        <v>0</v>
      </c>
      <c r="N30" s="265">
        <v>0</v>
      </c>
    </row>
    <row r="31" spans="1:14" ht="14.25" customHeight="1">
      <c r="A31" s="75" t="s">
        <v>228</v>
      </c>
      <c r="B31" s="265">
        <v>0</v>
      </c>
      <c r="C31" s="265">
        <v>0</v>
      </c>
      <c r="D31" s="265">
        <v>0</v>
      </c>
      <c r="E31" s="265">
        <v>0</v>
      </c>
      <c r="F31" s="265">
        <v>0</v>
      </c>
      <c r="G31" s="265">
        <v>0</v>
      </c>
      <c r="H31" s="265">
        <v>0</v>
      </c>
      <c r="I31" s="265">
        <v>390</v>
      </c>
      <c r="J31" s="265">
        <v>0</v>
      </c>
      <c r="K31" s="265">
        <v>0</v>
      </c>
      <c r="L31" s="265">
        <v>154005.1</v>
      </c>
      <c r="M31" s="265">
        <v>70</v>
      </c>
      <c r="N31" s="265">
        <v>0</v>
      </c>
    </row>
    <row r="32" spans="1:14" ht="14.25" customHeight="1">
      <c r="A32" s="75" t="s">
        <v>236</v>
      </c>
      <c r="B32" s="297">
        <f>B34+B40</f>
        <v>0</v>
      </c>
      <c r="C32" s="297">
        <f aca="true" t="shared" si="0" ref="C32:N32">C34+C40</f>
        <v>0</v>
      </c>
      <c r="D32" s="297">
        <f t="shared" si="0"/>
        <v>0</v>
      </c>
      <c r="E32" s="297">
        <f t="shared" si="0"/>
        <v>0</v>
      </c>
      <c r="F32" s="297">
        <f t="shared" si="0"/>
        <v>0</v>
      </c>
      <c r="G32" s="297">
        <f t="shared" si="0"/>
        <v>0</v>
      </c>
      <c r="H32" s="297">
        <f t="shared" si="0"/>
        <v>0</v>
      </c>
      <c r="I32" s="297">
        <f t="shared" si="0"/>
        <v>30</v>
      </c>
      <c r="J32" s="297">
        <f t="shared" si="0"/>
        <v>0</v>
      </c>
      <c r="K32" s="297">
        <f t="shared" si="0"/>
        <v>0</v>
      </c>
      <c r="L32" s="297">
        <f t="shared" si="0"/>
        <v>161504</v>
      </c>
      <c r="M32" s="297">
        <f t="shared" si="0"/>
        <v>0</v>
      </c>
      <c r="N32" s="297">
        <f t="shared" si="0"/>
        <v>0</v>
      </c>
    </row>
    <row r="33" spans="1:14" ht="4.5" customHeight="1">
      <c r="A33" s="50"/>
      <c r="B33" s="288"/>
      <c r="C33" s="305"/>
      <c r="D33" s="290"/>
      <c r="E33" s="290"/>
      <c r="F33" s="290"/>
      <c r="G33" s="290"/>
      <c r="H33" s="290"/>
      <c r="I33" s="290"/>
      <c r="J33" s="306"/>
      <c r="K33" s="261"/>
      <c r="L33" s="261"/>
      <c r="M33" s="261"/>
      <c r="N33" s="261"/>
    </row>
    <row r="34" spans="1:14" ht="14.25" customHeight="1">
      <c r="A34" s="61" t="s">
        <v>60</v>
      </c>
      <c r="B34" s="290">
        <f aca="true" t="shared" si="1" ref="B34:I34">SUM(B36:B38)</f>
        <v>0</v>
      </c>
      <c r="C34" s="290">
        <f t="shared" si="1"/>
        <v>0</v>
      </c>
      <c r="D34" s="290">
        <f t="shared" si="1"/>
        <v>0</v>
      </c>
      <c r="E34" s="290">
        <f t="shared" si="1"/>
        <v>0</v>
      </c>
      <c r="F34" s="290">
        <f t="shared" si="1"/>
        <v>0</v>
      </c>
      <c r="G34" s="290">
        <f t="shared" si="1"/>
        <v>0</v>
      </c>
      <c r="H34" s="290">
        <f t="shared" si="1"/>
        <v>0</v>
      </c>
      <c r="I34" s="290">
        <f t="shared" si="1"/>
        <v>30</v>
      </c>
      <c r="J34" s="290">
        <f>SUM(J36:J38)</f>
        <v>0</v>
      </c>
      <c r="K34" s="290">
        <f>SUM(K36:K38)</f>
        <v>0</v>
      </c>
      <c r="L34" s="290">
        <f>SUM(L36:L38)</f>
        <v>161504</v>
      </c>
      <c r="M34" s="290">
        <f>SUM(M36:M38)</f>
        <v>0</v>
      </c>
      <c r="N34" s="290">
        <f>SUM(N36:N38)</f>
        <v>0</v>
      </c>
    </row>
    <row r="35" spans="1:14" ht="4.5" customHeight="1">
      <c r="A35" s="50"/>
      <c r="B35" s="288"/>
      <c r="C35" s="305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</row>
    <row r="36" spans="1:14" ht="14.25" customHeight="1">
      <c r="A36" s="35" t="s">
        <v>69</v>
      </c>
      <c r="B36" s="290">
        <v>0</v>
      </c>
      <c r="C36" s="290">
        <v>0</v>
      </c>
      <c r="D36" s="290">
        <v>0</v>
      </c>
      <c r="E36" s="290">
        <v>0</v>
      </c>
      <c r="F36" s="290">
        <v>0</v>
      </c>
      <c r="G36" s="290">
        <v>0</v>
      </c>
      <c r="H36" s="290">
        <v>0</v>
      </c>
      <c r="I36" s="290">
        <v>0</v>
      </c>
      <c r="J36" s="290">
        <f>0</f>
        <v>0</v>
      </c>
      <c r="K36" s="290">
        <f>0</f>
        <v>0</v>
      </c>
      <c r="L36" s="290">
        <v>25859</v>
      </c>
      <c r="M36" s="290">
        <f>0</f>
        <v>0</v>
      </c>
      <c r="N36" s="290">
        <f>0</f>
        <v>0</v>
      </c>
    </row>
    <row r="37" spans="1:14" ht="14.25" customHeight="1">
      <c r="A37" s="36" t="s">
        <v>27</v>
      </c>
      <c r="B37" s="290">
        <v>0</v>
      </c>
      <c r="C37" s="289">
        <v>0</v>
      </c>
      <c r="D37" s="290">
        <v>0</v>
      </c>
      <c r="E37" s="290">
        <v>0</v>
      </c>
      <c r="F37" s="290">
        <v>0</v>
      </c>
      <c r="G37" s="290">
        <v>0</v>
      </c>
      <c r="H37" s="290">
        <v>0</v>
      </c>
      <c r="I37" s="290">
        <v>0</v>
      </c>
      <c r="J37" s="290">
        <f>0</f>
        <v>0</v>
      </c>
      <c r="K37" s="290">
        <f>0</f>
        <v>0</v>
      </c>
      <c r="L37" s="290">
        <v>36560</v>
      </c>
      <c r="M37" s="290">
        <f>0</f>
        <v>0</v>
      </c>
      <c r="N37" s="290">
        <f>0</f>
        <v>0</v>
      </c>
    </row>
    <row r="38" spans="1:14" ht="14.25" customHeight="1">
      <c r="A38" s="69" t="s">
        <v>28</v>
      </c>
      <c r="B38" s="309">
        <v>0</v>
      </c>
      <c r="C38" s="309">
        <v>0</v>
      </c>
      <c r="D38" s="309">
        <v>0</v>
      </c>
      <c r="E38" s="309">
        <v>0</v>
      </c>
      <c r="F38" s="309">
        <v>0</v>
      </c>
      <c r="G38" s="309">
        <v>0</v>
      </c>
      <c r="H38" s="309">
        <v>0</v>
      </c>
      <c r="I38" s="283">
        <v>30</v>
      </c>
      <c r="J38" s="435">
        <v>0</v>
      </c>
      <c r="K38" s="303">
        <v>0</v>
      </c>
      <c r="L38" s="283">
        <v>99085</v>
      </c>
      <c r="M38" s="283">
        <v>0</v>
      </c>
      <c r="N38" s="283">
        <v>0</v>
      </c>
    </row>
    <row r="39" spans="1:14" ht="6" customHeight="1" hidden="1">
      <c r="A39" s="425"/>
      <c r="B39" s="426"/>
      <c r="C39" s="427"/>
      <c r="D39" s="427"/>
      <c r="E39" s="427"/>
      <c r="F39" s="427"/>
      <c r="G39" s="427"/>
      <c r="H39" s="427"/>
      <c r="I39" s="307"/>
      <c r="J39" s="291"/>
      <c r="K39" s="292"/>
      <c r="L39" s="290"/>
      <c r="M39" s="290"/>
      <c r="N39" s="290"/>
    </row>
    <row r="40" spans="1:14" ht="15.75" customHeight="1" hidden="1">
      <c r="A40" s="89" t="s">
        <v>170</v>
      </c>
      <c r="B40" s="300">
        <f>B42</f>
        <v>0</v>
      </c>
      <c r="C40" s="300">
        <f aca="true" t="shared" si="2" ref="C40:N40">C42</f>
        <v>0</v>
      </c>
      <c r="D40" s="300">
        <f t="shared" si="2"/>
        <v>0</v>
      </c>
      <c r="E40" s="300">
        <f t="shared" si="2"/>
        <v>0</v>
      </c>
      <c r="F40" s="300">
        <f t="shared" si="2"/>
        <v>0</v>
      </c>
      <c r="G40" s="300">
        <f t="shared" si="2"/>
        <v>0</v>
      </c>
      <c r="H40" s="300">
        <f t="shared" si="2"/>
        <v>0</v>
      </c>
      <c r="I40" s="300">
        <f t="shared" si="2"/>
        <v>0</v>
      </c>
      <c r="J40" s="300">
        <f t="shared" si="2"/>
        <v>0</v>
      </c>
      <c r="K40" s="300">
        <f t="shared" si="2"/>
        <v>0</v>
      </c>
      <c r="L40" s="300">
        <f t="shared" si="2"/>
        <v>0</v>
      </c>
      <c r="M40" s="300">
        <f t="shared" si="2"/>
        <v>0</v>
      </c>
      <c r="N40" s="301">
        <f t="shared" si="2"/>
        <v>0</v>
      </c>
    </row>
    <row r="41" spans="1:14" ht="15.75" customHeight="1" hidden="1">
      <c r="A41" s="79"/>
      <c r="B41" s="291"/>
      <c r="C41" s="291"/>
      <c r="D41" s="291"/>
      <c r="E41" s="291"/>
      <c r="F41" s="291"/>
      <c r="G41" s="291"/>
      <c r="H41" s="291"/>
      <c r="I41" s="308"/>
      <c r="J41" s="295"/>
      <c r="K41" s="292"/>
      <c r="L41" s="290"/>
      <c r="M41" s="290"/>
      <c r="N41" s="290"/>
    </row>
    <row r="42" spans="1:14" ht="15.75" customHeight="1" hidden="1">
      <c r="A42" s="69" t="s">
        <v>110</v>
      </c>
      <c r="B42" s="309">
        <v>0</v>
      </c>
      <c r="C42" s="309">
        <v>0</v>
      </c>
      <c r="D42" s="309">
        <v>0</v>
      </c>
      <c r="E42" s="309">
        <v>0</v>
      </c>
      <c r="F42" s="309">
        <v>0</v>
      </c>
      <c r="G42" s="309">
        <v>0</v>
      </c>
      <c r="H42" s="309">
        <v>0</v>
      </c>
      <c r="I42" s="309">
        <v>0</v>
      </c>
      <c r="J42" s="309">
        <v>0</v>
      </c>
      <c r="K42" s="309">
        <v>0</v>
      </c>
      <c r="L42" s="309">
        <v>0</v>
      </c>
      <c r="M42" s="309">
        <v>0</v>
      </c>
      <c r="N42" s="283">
        <v>0</v>
      </c>
    </row>
    <row r="43" spans="1:14" ht="15.75" customHeight="1">
      <c r="A43" s="6"/>
      <c r="I43" s="232"/>
      <c r="J43" s="232"/>
      <c r="K43" s="232"/>
      <c r="L43" s="233"/>
      <c r="M43" s="233"/>
      <c r="N43" s="233"/>
    </row>
  </sheetData>
  <sheetProtection/>
  <mergeCells count="2">
    <mergeCell ref="A1:N1"/>
    <mergeCell ref="A2:A4"/>
  </mergeCells>
  <printOptions horizontalCentered="1"/>
  <pageMargins left="0.7874015748031497" right="0.7874015748031497" top="4.330708661417323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125" style="6" customWidth="1"/>
    <col min="4" max="4" width="9.125" style="3" customWidth="1"/>
    <col min="5" max="5" width="7.625" style="3" customWidth="1"/>
    <col min="6" max="6" width="9.00390625" style="3" customWidth="1"/>
    <col min="7" max="7" width="9.125" style="3" customWidth="1"/>
    <col min="8" max="8" width="9.625" style="3" customWidth="1"/>
    <col min="9" max="9" width="8.625" style="3" customWidth="1"/>
    <col min="10" max="10" width="9.125" style="3" hidden="1" customWidth="1"/>
    <col min="11" max="11" width="11.625" style="3" hidden="1" customWidth="1"/>
    <col min="12" max="12" width="9.50390625" style="3" bestFit="1" customWidth="1"/>
    <col min="13" max="13" width="8.375" style="3" customWidth="1"/>
    <col min="14" max="14" width="14.50390625" style="3" customWidth="1"/>
    <col min="15" max="16384" width="9.00390625" style="3" customWidth="1"/>
  </cols>
  <sheetData>
    <row r="1" spans="1:14" s="1" customFormat="1" ht="42.75" customHeight="1">
      <c r="A1" s="454" t="s">
        <v>211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6.5" customHeight="1">
      <c r="A2" s="451" t="s">
        <v>189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149</v>
      </c>
      <c r="M2" s="81"/>
      <c r="N2" s="81"/>
    </row>
    <row r="3" spans="1:14" ht="16.5" customHeight="1">
      <c r="A3" s="452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152</v>
      </c>
      <c r="M3" s="84" t="s">
        <v>150</v>
      </c>
      <c r="N3" s="84" t="s">
        <v>153</v>
      </c>
    </row>
    <row r="4" spans="1:14" ht="16.5" customHeight="1">
      <c r="A4" s="453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151</v>
      </c>
    </row>
    <row r="5" spans="1:14" ht="16.5" hidden="1">
      <c r="A5" s="26" t="s">
        <v>45</v>
      </c>
      <c r="B5" s="14"/>
      <c r="C5" s="14"/>
      <c r="D5" s="7">
        <v>3072</v>
      </c>
      <c r="E5" s="7">
        <v>0</v>
      </c>
      <c r="F5" s="7">
        <v>1786</v>
      </c>
      <c r="G5" s="7">
        <v>1217</v>
      </c>
      <c r="H5" s="7">
        <v>1042</v>
      </c>
      <c r="I5" s="7">
        <v>0</v>
      </c>
      <c r="J5" s="96">
        <v>0</v>
      </c>
      <c r="K5" s="88">
        <v>0</v>
      </c>
      <c r="L5" s="88">
        <v>5784</v>
      </c>
      <c r="M5" s="88">
        <v>5784</v>
      </c>
      <c r="N5" s="88">
        <v>6147</v>
      </c>
    </row>
    <row r="6" spans="1:14" ht="16.5" hidden="1">
      <c r="A6" s="26" t="s">
        <v>46</v>
      </c>
      <c r="B6" s="14"/>
      <c r="C6" s="14"/>
      <c r="D6" s="7">
        <v>8018</v>
      </c>
      <c r="E6" s="7">
        <v>0</v>
      </c>
      <c r="F6" s="7">
        <v>2462</v>
      </c>
      <c r="G6" s="7">
        <v>2355</v>
      </c>
      <c r="H6" s="7">
        <v>238</v>
      </c>
      <c r="I6" s="7">
        <v>0</v>
      </c>
      <c r="J6" s="96">
        <v>0</v>
      </c>
      <c r="K6" s="88">
        <v>0</v>
      </c>
      <c r="L6" s="88">
        <v>14917</v>
      </c>
      <c r="M6" s="88">
        <v>14917</v>
      </c>
      <c r="N6" s="88">
        <v>4507</v>
      </c>
    </row>
    <row r="7" spans="1:14" s="46" customFormat="1" ht="16.5" hidden="1">
      <c r="A7" s="36" t="s">
        <v>47</v>
      </c>
      <c r="B7" s="34"/>
      <c r="C7" s="34"/>
      <c r="D7" s="47">
        <v>4848</v>
      </c>
      <c r="E7" s="47">
        <v>0</v>
      </c>
      <c r="F7" s="47">
        <v>4389</v>
      </c>
      <c r="G7" s="47">
        <v>1045</v>
      </c>
      <c r="H7" s="47">
        <v>0</v>
      </c>
      <c r="I7" s="47">
        <v>0</v>
      </c>
      <c r="J7" s="96">
        <v>0</v>
      </c>
      <c r="K7" s="88">
        <v>1133</v>
      </c>
      <c r="L7" s="88">
        <v>1103</v>
      </c>
      <c r="M7" s="88">
        <v>1103</v>
      </c>
      <c r="N7" s="88">
        <v>4983</v>
      </c>
    </row>
    <row r="8" spans="1:14" s="46" customFormat="1" ht="16.5" hidden="1">
      <c r="A8" s="36" t="s">
        <v>48</v>
      </c>
      <c r="B8" s="34"/>
      <c r="C8" s="34"/>
      <c r="D8" s="47">
        <v>1400</v>
      </c>
      <c r="E8" s="47">
        <v>119</v>
      </c>
      <c r="F8" s="47">
        <v>1888</v>
      </c>
      <c r="G8" s="47">
        <v>3827</v>
      </c>
      <c r="H8" s="47">
        <v>95</v>
      </c>
      <c r="I8" s="47">
        <v>0</v>
      </c>
      <c r="J8" s="96">
        <v>0</v>
      </c>
      <c r="K8" s="88">
        <v>745</v>
      </c>
      <c r="L8" s="88">
        <v>1406</v>
      </c>
      <c r="M8" s="88">
        <v>1406</v>
      </c>
      <c r="N8" s="88">
        <v>200</v>
      </c>
    </row>
    <row r="9" spans="1:14" s="46" customFormat="1" ht="16.5" hidden="1">
      <c r="A9" s="36" t="s">
        <v>43</v>
      </c>
      <c r="B9" s="34"/>
      <c r="C9" s="34"/>
      <c r="D9" s="47">
        <v>650</v>
      </c>
      <c r="E9" s="47">
        <v>600</v>
      </c>
      <c r="F9" s="47">
        <v>2087</v>
      </c>
      <c r="G9" s="47">
        <v>6094</v>
      </c>
      <c r="H9" s="47">
        <v>0</v>
      </c>
      <c r="I9" s="47">
        <v>0</v>
      </c>
      <c r="J9" s="96">
        <v>728</v>
      </c>
      <c r="K9" s="88">
        <v>404</v>
      </c>
      <c r="L9" s="88">
        <v>250</v>
      </c>
      <c r="M9" s="88">
        <v>250</v>
      </c>
      <c r="N9" s="88">
        <v>95</v>
      </c>
    </row>
    <row r="10" spans="1:14" s="46" customFormat="1" ht="16.5" hidden="1">
      <c r="A10" s="36" t="s">
        <v>91</v>
      </c>
      <c r="B10" s="64"/>
      <c r="C10" s="64"/>
      <c r="D10" s="47">
        <v>1395</v>
      </c>
      <c r="E10" s="47">
        <v>1835</v>
      </c>
      <c r="F10" s="47">
        <v>5136</v>
      </c>
      <c r="G10" s="47">
        <v>1559</v>
      </c>
      <c r="H10" s="47">
        <v>0</v>
      </c>
      <c r="I10" s="47">
        <v>0</v>
      </c>
      <c r="J10" s="96">
        <v>0</v>
      </c>
      <c r="K10" s="88">
        <v>233</v>
      </c>
      <c r="L10" s="88">
        <v>218</v>
      </c>
      <c r="M10" s="88">
        <v>218</v>
      </c>
      <c r="N10" s="88">
        <v>219</v>
      </c>
    </row>
    <row r="11" spans="1:14" s="46" customFormat="1" ht="16.5" hidden="1">
      <c r="A11" s="36" t="s">
        <v>92</v>
      </c>
      <c r="B11" s="64"/>
      <c r="C11" s="64"/>
      <c r="D11" s="47"/>
      <c r="E11" s="47"/>
      <c r="F11" s="47"/>
      <c r="G11" s="47"/>
      <c r="H11" s="47"/>
      <c r="I11" s="47"/>
      <c r="J11" s="140" t="s">
        <v>116</v>
      </c>
      <c r="K11" s="95" t="s">
        <v>116</v>
      </c>
      <c r="L11" s="88"/>
      <c r="M11" s="88"/>
      <c r="N11" s="88"/>
    </row>
    <row r="12" spans="1:14" s="46" customFormat="1" ht="16.5" hidden="1">
      <c r="A12" s="36" t="s">
        <v>93</v>
      </c>
      <c r="B12" s="47">
        <v>0</v>
      </c>
      <c r="C12" s="47">
        <v>0</v>
      </c>
      <c r="D12" s="47">
        <v>759</v>
      </c>
      <c r="E12" s="47">
        <v>2253</v>
      </c>
      <c r="F12" s="47">
        <v>6546</v>
      </c>
      <c r="G12" s="47">
        <v>2310</v>
      </c>
      <c r="H12" s="47">
        <v>1764</v>
      </c>
      <c r="I12" s="47">
        <v>2058</v>
      </c>
      <c r="J12" s="140" t="s">
        <v>116</v>
      </c>
      <c r="K12" s="95" t="s">
        <v>116</v>
      </c>
      <c r="L12" s="88">
        <v>1427</v>
      </c>
      <c r="M12" s="88">
        <v>1427</v>
      </c>
      <c r="N12" s="88">
        <v>2051</v>
      </c>
    </row>
    <row r="13" spans="1:14" s="46" customFormat="1" ht="16.5" hidden="1">
      <c r="A13" s="36" t="s">
        <v>94</v>
      </c>
      <c r="B13" s="47">
        <v>2480</v>
      </c>
      <c r="C13" s="47">
        <v>0</v>
      </c>
      <c r="D13" s="47">
        <v>31027</v>
      </c>
      <c r="E13" s="47">
        <v>498</v>
      </c>
      <c r="F13" s="47">
        <v>9121</v>
      </c>
      <c r="G13" s="47">
        <v>1010</v>
      </c>
      <c r="H13" s="47">
        <v>0</v>
      </c>
      <c r="I13" s="47">
        <v>968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46" customFormat="1" ht="16.5" hidden="1">
      <c r="A14" s="36" t="s">
        <v>95</v>
      </c>
      <c r="B14" s="47">
        <v>907</v>
      </c>
      <c r="C14" s="47">
        <v>0</v>
      </c>
      <c r="D14" s="47">
        <v>98728</v>
      </c>
      <c r="E14" s="47">
        <v>1725</v>
      </c>
      <c r="F14" s="47">
        <v>1750</v>
      </c>
      <c r="G14" s="47">
        <v>1575</v>
      </c>
      <c r="H14" s="47">
        <v>55</v>
      </c>
      <c r="I14" s="47">
        <v>812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46" customFormat="1" ht="16.5" hidden="1">
      <c r="A15" s="36" t="s">
        <v>104</v>
      </c>
      <c r="B15" s="47">
        <v>4515</v>
      </c>
      <c r="C15" s="47">
        <v>0</v>
      </c>
      <c r="D15" s="47">
        <v>102188</v>
      </c>
      <c r="E15" s="47">
        <v>2407</v>
      </c>
      <c r="F15" s="47">
        <v>0</v>
      </c>
      <c r="G15" s="47">
        <v>635</v>
      </c>
      <c r="H15" s="47">
        <v>1700</v>
      </c>
      <c r="I15" s="47">
        <v>916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46" customFormat="1" ht="13.5" customHeight="1" hidden="1">
      <c r="A16" s="36" t="s">
        <v>107</v>
      </c>
      <c r="B16" s="48">
        <v>4579</v>
      </c>
      <c r="C16" s="48">
        <v>0</v>
      </c>
      <c r="D16" s="48">
        <v>102750</v>
      </c>
      <c r="E16" s="48">
        <v>2358</v>
      </c>
      <c r="F16" s="48">
        <v>4258</v>
      </c>
      <c r="G16" s="48">
        <v>9212</v>
      </c>
      <c r="H16" s="48">
        <v>3589</v>
      </c>
      <c r="I16" s="48">
        <v>1923</v>
      </c>
      <c r="J16" s="149">
        <v>0</v>
      </c>
      <c r="K16" s="120">
        <v>0</v>
      </c>
      <c r="L16" s="88">
        <v>1125</v>
      </c>
      <c r="M16" s="88">
        <v>1125</v>
      </c>
      <c r="N16" s="88">
        <v>5538</v>
      </c>
    </row>
    <row r="17" spans="1:14" s="46" customFormat="1" ht="13.5" customHeight="1" hidden="1">
      <c r="A17" s="36" t="s">
        <v>114</v>
      </c>
      <c r="B17" s="48">
        <v>6363</v>
      </c>
      <c r="C17" s="48">
        <v>0</v>
      </c>
      <c r="D17" s="48">
        <v>106028</v>
      </c>
      <c r="E17" s="48">
        <v>2245</v>
      </c>
      <c r="F17" s="48">
        <v>2300</v>
      </c>
      <c r="G17" s="48">
        <v>1642</v>
      </c>
      <c r="H17" s="48">
        <v>0</v>
      </c>
      <c r="I17" s="48">
        <v>452</v>
      </c>
      <c r="J17" s="149">
        <v>0</v>
      </c>
      <c r="K17" s="120">
        <v>0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36" t="s">
        <v>128</v>
      </c>
      <c r="B18" s="48">
        <v>1267</v>
      </c>
      <c r="C18" s="48">
        <v>0</v>
      </c>
      <c r="D18" s="48">
        <v>117998</v>
      </c>
      <c r="E18" s="48">
        <v>2165</v>
      </c>
      <c r="F18" s="48">
        <v>3020</v>
      </c>
      <c r="G18" s="48">
        <v>1998</v>
      </c>
      <c r="H18" s="48">
        <v>89</v>
      </c>
      <c r="I18" s="48">
        <v>824</v>
      </c>
      <c r="J18" s="149">
        <v>0</v>
      </c>
      <c r="K18" s="120">
        <v>0</v>
      </c>
      <c r="L18" s="48"/>
      <c r="M18" s="48"/>
      <c r="N18" s="48"/>
    </row>
    <row r="19" spans="1:14" s="46" customFormat="1" ht="15" customHeight="1" hidden="1">
      <c r="A19" s="36" t="s">
        <v>130</v>
      </c>
      <c r="B19" s="48">
        <v>400</v>
      </c>
      <c r="C19" s="48">
        <v>0</v>
      </c>
      <c r="D19" s="48">
        <v>151504</v>
      </c>
      <c r="E19" s="48">
        <v>2874</v>
      </c>
      <c r="F19" s="48">
        <v>3131</v>
      </c>
      <c r="G19" s="48">
        <v>11583</v>
      </c>
      <c r="H19" s="48">
        <v>1491</v>
      </c>
      <c r="I19" s="48">
        <v>7501</v>
      </c>
      <c r="J19" s="152">
        <v>0</v>
      </c>
      <c r="K19" s="48">
        <v>0</v>
      </c>
      <c r="L19" s="48"/>
      <c r="M19" s="48"/>
      <c r="N19" s="48"/>
    </row>
    <row r="20" spans="1:14" s="46" customFormat="1" ht="15" customHeight="1" hidden="1">
      <c r="A20" s="75" t="s">
        <v>137</v>
      </c>
      <c r="B20" s="48">
        <v>4373</v>
      </c>
      <c r="C20" s="48">
        <v>782</v>
      </c>
      <c r="D20" s="48">
        <v>120450</v>
      </c>
      <c r="E20" s="48">
        <v>0</v>
      </c>
      <c r="F20" s="48">
        <v>4676</v>
      </c>
      <c r="G20" s="48">
        <v>15484</v>
      </c>
      <c r="H20" s="48">
        <v>16627</v>
      </c>
      <c r="I20" s="48">
        <v>13132</v>
      </c>
      <c r="J20" s="152">
        <v>0</v>
      </c>
      <c r="K20" s="48">
        <v>0</v>
      </c>
      <c r="L20" s="48"/>
      <c r="M20" s="48"/>
      <c r="N20" s="48"/>
    </row>
    <row r="21" spans="1:14" s="46" customFormat="1" ht="14.25" customHeight="1" hidden="1">
      <c r="A21" s="75" t="s">
        <v>181</v>
      </c>
      <c r="B21" s="265">
        <v>17084</v>
      </c>
      <c r="C21" s="265">
        <v>0</v>
      </c>
      <c r="D21" s="265">
        <v>121290</v>
      </c>
      <c r="E21" s="265">
        <v>0</v>
      </c>
      <c r="F21" s="265">
        <v>13223</v>
      </c>
      <c r="G21" s="265">
        <v>9254</v>
      </c>
      <c r="H21" s="265">
        <v>2443</v>
      </c>
      <c r="I21" s="265">
        <v>2505</v>
      </c>
      <c r="J21" s="282"/>
      <c r="K21" s="265"/>
      <c r="L21" s="265"/>
      <c r="M21" s="265"/>
      <c r="N21" s="265"/>
    </row>
    <row r="22" spans="1:14" s="46" customFormat="1" ht="14.25" customHeight="1" hidden="1">
      <c r="A22" s="75" t="s">
        <v>182</v>
      </c>
      <c r="B22" s="265">
        <v>1200</v>
      </c>
      <c r="C22" s="265">
        <v>0</v>
      </c>
      <c r="D22" s="265">
        <v>1991</v>
      </c>
      <c r="E22" s="265">
        <v>0</v>
      </c>
      <c r="F22" s="265">
        <v>9215</v>
      </c>
      <c r="G22" s="265">
        <v>6014</v>
      </c>
      <c r="H22" s="265">
        <v>50</v>
      </c>
      <c r="I22" s="265">
        <v>666</v>
      </c>
      <c r="J22" s="265">
        <v>0</v>
      </c>
      <c r="K22" s="265">
        <v>0</v>
      </c>
      <c r="L22" s="265">
        <v>122450</v>
      </c>
      <c r="M22" s="265">
        <v>0</v>
      </c>
      <c r="N22" s="265">
        <v>0</v>
      </c>
    </row>
    <row r="23" spans="1:14" s="46" customFormat="1" ht="14.25" customHeight="1" hidden="1">
      <c r="A23" s="75" t="s">
        <v>183</v>
      </c>
      <c r="B23" s="265">
        <v>1367</v>
      </c>
      <c r="C23" s="265">
        <v>0</v>
      </c>
      <c r="D23" s="265">
        <v>830</v>
      </c>
      <c r="E23" s="265">
        <v>0</v>
      </c>
      <c r="F23" s="265">
        <v>4695</v>
      </c>
      <c r="G23" s="265">
        <v>655</v>
      </c>
      <c r="H23" s="265">
        <v>628</v>
      </c>
      <c r="I23" s="265">
        <v>1430</v>
      </c>
      <c r="J23" s="265">
        <v>0</v>
      </c>
      <c r="K23" s="265">
        <v>0</v>
      </c>
      <c r="L23" s="265">
        <v>131294</v>
      </c>
      <c r="M23" s="265">
        <v>0</v>
      </c>
      <c r="N23" s="265">
        <v>10000</v>
      </c>
    </row>
    <row r="24" spans="1:14" s="46" customFormat="1" ht="14.25" customHeight="1" hidden="1">
      <c r="A24" s="75" t="s">
        <v>184</v>
      </c>
      <c r="B24" s="265">
        <v>0</v>
      </c>
      <c r="C24" s="265">
        <v>0</v>
      </c>
      <c r="D24" s="265">
        <v>3050</v>
      </c>
      <c r="E24" s="265">
        <v>81</v>
      </c>
      <c r="F24" s="265">
        <v>1220</v>
      </c>
      <c r="G24" s="265">
        <v>1776</v>
      </c>
      <c r="H24" s="265">
        <v>521</v>
      </c>
      <c r="I24" s="265">
        <v>327</v>
      </c>
      <c r="J24" s="265">
        <v>0</v>
      </c>
      <c r="K24" s="265">
        <v>0</v>
      </c>
      <c r="L24" s="265">
        <v>137279</v>
      </c>
      <c r="M24" s="265">
        <v>0</v>
      </c>
      <c r="N24" s="265">
        <v>150</v>
      </c>
    </row>
    <row r="25" spans="1:14" s="46" customFormat="1" ht="14.25" customHeight="1" hidden="1">
      <c r="A25" s="75" t="s">
        <v>187</v>
      </c>
      <c r="B25" s="265">
        <v>0</v>
      </c>
      <c r="C25" s="265">
        <v>0</v>
      </c>
      <c r="D25" s="265">
        <v>1100</v>
      </c>
      <c r="E25" s="265">
        <v>0</v>
      </c>
      <c r="F25" s="265">
        <v>650</v>
      </c>
      <c r="G25" s="265">
        <v>560</v>
      </c>
      <c r="H25" s="265">
        <v>87</v>
      </c>
      <c r="I25" s="265">
        <v>611</v>
      </c>
      <c r="J25" s="265">
        <v>0</v>
      </c>
      <c r="K25" s="265">
        <v>0</v>
      </c>
      <c r="L25" s="265">
        <v>181555</v>
      </c>
      <c r="M25" s="265">
        <v>0</v>
      </c>
      <c r="N25" s="265">
        <v>150</v>
      </c>
    </row>
    <row r="26" spans="1:14" s="46" customFormat="1" ht="14.25" customHeight="1" hidden="1">
      <c r="A26" s="75" t="s">
        <v>195</v>
      </c>
      <c r="B26" s="265">
        <v>0</v>
      </c>
      <c r="C26" s="265">
        <v>0</v>
      </c>
      <c r="D26" s="265">
        <v>3896</v>
      </c>
      <c r="E26" s="265">
        <v>0</v>
      </c>
      <c r="F26" s="265">
        <v>3441</v>
      </c>
      <c r="G26" s="265">
        <v>1490</v>
      </c>
      <c r="H26" s="265">
        <v>1508</v>
      </c>
      <c r="I26" s="265">
        <v>494</v>
      </c>
      <c r="J26" s="265">
        <v>0</v>
      </c>
      <c r="K26" s="265">
        <v>0</v>
      </c>
      <c r="L26" s="265">
        <v>125980</v>
      </c>
      <c r="M26" s="265">
        <v>13900</v>
      </c>
      <c r="N26" s="265">
        <v>5490000</v>
      </c>
    </row>
    <row r="27" spans="1:14" s="46" customFormat="1" ht="14.25" customHeight="1" hidden="1">
      <c r="A27" s="75" t="s">
        <v>196</v>
      </c>
      <c r="B27" s="265">
        <v>0</v>
      </c>
      <c r="C27" s="265">
        <v>0</v>
      </c>
      <c r="D27" s="265">
        <v>534</v>
      </c>
      <c r="E27" s="265">
        <v>0</v>
      </c>
      <c r="F27" s="265">
        <v>2766</v>
      </c>
      <c r="G27" s="265">
        <v>2914</v>
      </c>
      <c r="H27" s="265">
        <v>704</v>
      </c>
      <c r="I27" s="265">
        <v>958</v>
      </c>
      <c r="J27" s="265">
        <v>0</v>
      </c>
      <c r="K27" s="265">
        <v>0</v>
      </c>
      <c r="L27" s="265">
        <v>147340</v>
      </c>
      <c r="M27" s="265">
        <v>14820</v>
      </c>
      <c r="N27" s="265">
        <v>6436679</v>
      </c>
    </row>
    <row r="28" spans="1:14" s="46" customFormat="1" ht="14.25" customHeight="1">
      <c r="A28" s="75" t="s">
        <v>197</v>
      </c>
      <c r="B28" s="265">
        <v>1200</v>
      </c>
      <c r="C28" s="265">
        <v>0</v>
      </c>
      <c r="D28" s="265">
        <v>0</v>
      </c>
      <c r="E28" s="265">
        <v>0</v>
      </c>
      <c r="F28" s="265">
        <v>6009</v>
      </c>
      <c r="G28" s="265">
        <v>2700</v>
      </c>
      <c r="H28" s="265">
        <v>71</v>
      </c>
      <c r="I28" s="265">
        <v>461</v>
      </c>
      <c r="J28" s="265">
        <v>0</v>
      </c>
      <c r="K28" s="265">
        <v>0</v>
      </c>
      <c r="L28" s="265">
        <v>112780</v>
      </c>
      <c r="M28" s="265">
        <v>14420</v>
      </c>
      <c r="N28" s="265">
        <v>5587279</v>
      </c>
    </row>
    <row r="29" spans="1:14" s="46" customFormat="1" ht="14.25" customHeight="1">
      <c r="A29" s="75" t="s">
        <v>214</v>
      </c>
      <c r="B29" s="265">
        <v>3346</v>
      </c>
      <c r="C29" s="265">
        <v>0</v>
      </c>
      <c r="D29" s="265">
        <v>0</v>
      </c>
      <c r="E29" s="265">
        <v>0</v>
      </c>
      <c r="F29" s="265">
        <v>1245</v>
      </c>
      <c r="G29" s="265">
        <v>5659</v>
      </c>
      <c r="H29" s="265">
        <v>412</v>
      </c>
      <c r="I29" s="265">
        <v>587</v>
      </c>
      <c r="J29" s="265">
        <v>0</v>
      </c>
      <c r="K29" s="265">
        <v>0</v>
      </c>
      <c r="L29" s="265">
        <v>100230</v>
      </c>
      <c r="M29" s="265">
        <v>14420</v>
      </c>
      <c r="N29" s="265">
        <v>5900717</v>
      </c>
    </row>
    <row r="30" spans="1:14" s="46" customFormat="1" ht="14.25" customHeight="1">
      <c r="A30" s="75" t="s">
        <v>220</v>
      </c>
      <c r="B30" s="265">
        <v>2775</v>
      </c>
      <c r="C30" s="265">
        <v>0</v>
      </c>
      <c r="D30" s="265">
        <v>0</v>
      </c>
      <c r="E30" s="265">
        <v>435</v>
      </c>
      <c r="F30" s="265">
        <v>8256</v>
      </c>
      <c r="G30" s="265">
        <v>7164</v>
      </c>
      <c r="H30" s="265">
        <v>470</v>
      </c>
      <c r="I30" s="265">
        <v>0</v>
      </c>
      <c r="J30" s="265">
        <v>0</v>
      </c>
      <c r="K30" s="265">
        <v>0</v>
      </c>
      <c r="L30" s="265">
        <v>151230</v>
      </c>
      <c r="M30" s="265">
        <v>13055</v>
      </c>
      <c r="N30" s="265">
        <v>4357209</v>
      </c>
    </row>
    <row r="31" spans="1:14" s="46" customFormat="1" ht="14.25" customHeight="1">
      <c r="A31" s="75" t="s">
        <v>228</v>
      </c>
      <c r="B31" s="265">
        <v>0</v>
      </c>
      <c r="C31" s="265">
        <v>0</v>
      </c>
      <c r="D31" s="265">
        <v>857</v>
      </c>
      <c r="E31" s="265">
        <v>0</v>
      </c>
      <c r="F31" s="265">
        <v>3199</v>
      </c>
      <c r="G31" s="265">
        <v>1634</v>
      </c>
      <c r="H31" s="265">
        <v>117</v>
      </c>
      <c r="I31" s="265">
        <v>1114</v>
      </c>
      <c r="J31" s="265">
        <v>0</v>
      </c>
      <c r="K31" s="265">
        <v>0</v>
      </c>
      <c r="L31" s="265">
        <v>149950</v>
      </c>
      <c r="M31" s="265">
        <v>13055</v>
      </c>
      <c r="N31" s="265">
        <v>5427109</v>
      </c>
    </row>
    <row r="32" spans="1:14" s="46" customFormat="1" ht="14.25" customHeight="1">
      <c r="A32" s="75" t="s">
        <v>236</v>
      </c>
      <c r="B32" s="265">
        <f aca="true" t="shared" si="0" ref="B32:N32">B34</f>
        <v>2100</v>
      </c>
      <c r="C32" s="265">
        <f t="shared" si="0"/>
        <v>2056</v>
      </c>
      <c r="D32" s="265">
        <f t="shared" si="0"/>
        <v>676</v>
      </c>
      <c r="E32" s="265">
        <f t="shared" si="0"/>
        <v>0</v>
      </c>
      <c r="F32" s="265">
        <f t="shared" si="0"/>
        <v>1008</v>
      </c>
      <c r="G32" s="265">
        <f t="shared" si="0"/>
        <v>5614</v>
      </c>
      <c r="H32" s="265">
        <f t="shared" si="0"/>
        <v>608.5</v>
      </c>
      <c r="I32" s="265">
        <f t="shared" si="0"/>
        <v>2525</v>
      </c>
      <c r="J32" s="265">
        <f t="shared" si="0"/>
        <v>0</v>
      </c>
      <c r="K32" s="265">
        <f t="shared" si="0"/>
        <v>0</v>
      </c>
      <c r="L32" s="265">
        <f t="shared" si="0"/>
        <v>213550</v>
      </c>
      <c r="M32" s="265">
        <f t="shared" si="0"/>
        <v>14255</v>
      </c>
      <c r="N32" s="265">
        <f t="shared" si="0"/>
        <v>5956909</v>
      </c>
    </row>
    <row r="33" spans="1:14" s="46" customFormat="1" ht="3" customHeight="1">
      <c r="A33" s="50"/>
      <c r="B33" s="288"/>
      <c r="C33" s="288"/>
      <c r="D33" s="290"/>
      <c r="E33" s="290"/>
      <c r="F33" s="290"/>
      <c r="G33" s="290"/>
      <c r="H33" s="290"/>
      <c r="I33" s="290"/>
      <c r="J33" s="310"/>
      <c r="K33" s="261"/>
      <c r="L33" s="261"/>
      <c r="M33" s="261"/>
      <c r="N33" s="261"/>
    </row>
    <row r="34" spans="1:14" s="46" customFormat="1" ht="14.25" customHeight="1">
      <c r="A34" s="61" t="s">
        <v>60</v>
      </c>
      <c r="B34" s="290">
        <f aca="true" t="shared" si="1" ref="B34:N34">SUM(B36:B40)</f>
        <v>2100</v>
      </c>
      <c r="C34" s="290">
        <f t="shared" si="1"/>
        <v>2056</v>
      </c>
      <c r="D34" s="290">
        <f t="shared" si="1"/>
        <v>676</v>
      </c>
      <c r="E34" s="290">
        <f t="shared" si="1"/>
        <v>0</v>
      </c>
      <c r="F34" s="290">
        <f t="shared" si="1"/>
        <v>1008</v>
      </c>
      <c r="G34" s="290">
        <f t="shared" si="1"/>
        <v>5614</v>
      </c>
      <c r="H34" s="290">
        <f t="shared" si="1"/>
        <v>608.5</v>
      </c>
      <c r="I34" s="290">
        <f t="shared" si="1"/>
        <v>2525</v>
      </c>
      <c r="J34" s="290">
        <f t="shared" si="1"/>
        <v>0</v>
      </c>
      <c r="K34" s="290">
        <f t="shared" si="1"/>
        <v>0</v>
      </c>
      <c r="L34" s="290">
        <f t="shared" si="1"/>
        <v>213550</v>
      </c>
      <c r="M34" s="290">
        <f t="shared" si="1"/>
        <v>14255</v>
      </c>
      <c r="N34" s="290">
        <f t="shared" si="1"/>
        <v>5956909</v>
      </c>
    </row>
    <row r="35" spans="1:14" s="46" customFormat="1" ht="3" customHeight="1">
      <c r="A35" s="50"/>
      <c r="B35" s="288"/>
      <c r="C35" s="288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</row>
    <row r="36" spans="1:14" s="46" customFormat="1" ht="14.25" customHeight="1">
      <c r="A36" s="54" t="s">
        <v>139</v>
      </c>
      <c r="B36" s="289">
        <v>0</v>
      </c>
      <c r="C36" s="289">
        <v>0</v>
      </c>
      <c r="D36" s="289">
        <v>0</v>
      </c>
      <c r="E36" s="289">
        <v>0</v>
      </c>
      <c r="F36" s="289">
        <v>1008</v>
      </c>
      <c r="G36" s="289">
        <v>0</v>
      </c>
      <c r="H36" s="289">
        <v>30</v>
      </c>
      <c r="I36" s="289">
        <v>194</v>
      </c>
      <c r="J36" s="311">
        <v>0</v>
      </c>
      <c r="K36" s="290">
        <v>0</v>
      </c>
      <c r="L36" s="290">
        <v>70000</v>
      </c>
      <c r="M36" s="290">
        <v>1200</v>
      </c>
      <c r="N36" s="290">
        <v>1600000</v>
      </c>
    </row>
    <row r="37" spans="1:14" s="46" customFormat="1" ht="14.25" customHeight="1">
      <c r="A37" s="54" t="s">
        <v>78</v>
      </c>
      <c r="B37" s="289">
        <v>2100</v>
      </c>
      <c r="C37" s="289">
        <v>0</v>
      </c>
      <c r="D37" s="289">
        <v>0</v>
      </c>
      <c r="E37" s="289">
        <v>0</v>
      </c>
      <c r="F37" s="289">
        <v>0</v>
      </c>
      <c r="G37" s="289">
        <v>5265</v>
      </c>
      <c r="H37" s="289">
        <v>0</v>
      </c>
      <c r="I37" s="290">
        <v>2315</v>
      </c>
      <c r="J37" s="290">
        <f>0</f>
        <v>0</v>
      </c>
      <c r="K37" s="290">
        <f>0</f>
        <v>0</v>
      </c>
      <c r="L37" s="290">
        <v>81950</v>
      </c>
      <c r="M37" s="290">
        <v>12655</v>
      </c>
      <c r="N37" s="290">
        <v>2011906</v>
      </c>
    </row>
    <row r="38" spans="1:14" s="46" customFormat="1" ht="14.25" customHeight="1">
      <c r="A38" s="54" t="s">
        <v>31</v>
      </c>
      <c r="B38" s="289">
        <v>0</v>
      </c>
      <c r="C38" s="289">
        <v>0</v>
      </c>
      <c r="D38" s="289">
        <v>676</v>
      </c>
      <c r="E38" s="289">
        <v>0</v>
      </c>
      <c r="F38" s="289">
        <v>0</v>
      </c>
      <c r="G38" s="289">
        <v>0</v>
      </c>
      <c r="H38" s="289">
        <v>0</v>
      </c>
      <c r="I38" s="290">
        <v>0</v>
      </c>
      <c r="J38" s="290"/>
      <c r="K38" s="290"/>
      <c r="L38" s="290">
        <v>0</v>
      </c>
      <c r="M38" s="290">
        <v>0</v>
      </c>
      <c r="N38" s="290">
        <v>0</v>
      </c>
    </row>
    <row r="39" spans="1:14" s="46" customFormat="1" ht="14.25" customHeight="1">
      <c r="A39" s="54" t="s">
        <v>71</v>
      </c>
      <c r="B39" s="289">
        <v>0</v>
      </c>
      <c r="C39" s="289">
        <v>0</v>
      </c>
      <c r="D39" s="289">
        <v>0</v>
      </c>
      <c r="E39" s="289">
        <v>0</v>
      </c>
      <c r="F39" s="289">
        <v>0</v>
      </c>
      <c r="G39" s="289">
        <v>349</v>
      </c>
      <c r="H39" s="289">
        <v>357</v>
      </c>
      <c r="I39" s="290">
        <v>16</v>
      </c>
      <c r="J39" s="290">
        <f>0</f>
        <v>0</v>
      </c>
      <c r="K39" s="290">
        <f>0</f>
        <v>0</v>
      </c>
      <c r="L39" s="290">
        <v>52000</v>
      </c>
      <c r="M39" s="290">
        <v>400</v>
      </c>
      <c r="N39" s="290">
        <v>2188443</v>
      </c>
    </row>
    <row r="40" spans="1:14" s="46" customFormat="1" ht="14.25" customHeight="1">
      <c r="A40" s="52" t="s">
        <v>98</v>
      </c>
      <c r="B40" s="309">
        <v>0</v>
      </c>
      <c r="C40" s="309">
        <v>2056</v>
      </c>
      <c r="D40" s="309">
        <v>0</v>
      </c>
      <c r="E40" s="309">
        <v>0</v>
      </c>
      <c r="F40" s="309">
        <v>0</v>
      </c>
      <c r="G40" s="309">
        <v>0</v>
      </c>
      <c r="H40" s="309">
        <v>221.5</v>
      </c>
      <c r="I40" s="283">
        <v>0</v>
      </c>
      <c r="J40" s="283">
        <f>0</f>
        <v>0</v>
      </c>
      <c r="K40" s="283">
        <f>0</f>
        <v>0</v>
      </c>
      <c r="L40" s="283">
        <v>9600</v>
      </c>
      <c r="M40" s="283">
        <v>0</v>
      </c>
      <c r="N40" s="283">
        <v>156560</v>
      </c>
    </row>
    <row r="41" spans="1:9" ht="16.5" customHeight="1" hidden="1">
      <c r="A41" s="45" t="s">
        <v>71</v>
      </c>
      <c r="B41" s="45"/>
      <c r="C41" s="45"/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</row>
  </sheetData>
  <sheetProtection/>
  <mergeCells count="2">
    <mergeCell ref="A1:N1"/>
    <mergeCell ref="A2:A4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125" style="6" customWidth="1"/>
    <col min="4" max="4" width="9.125" style="3" customWidth="1"/>
    <col min="5" max="5" width="8.125" style="3" customWidth="1"/>
    <col min="6" max="6" width="8.625" style="3" customWidth="1"/>
    <col min="7" max="7" width="9.125" style="3" customWidth="1"/>
    <col min="8" max="8" width="8.625" style="3" customWidth="1"/>
    <col min="9" max="9" width="9.125" style="3" customWidth="1"/>
    <col min="10" max="10" width="9.125" style="6" hidden="1" customWidth="1"/>
    <col min="11" max="11" width="11.625" style="3" hidden="1" customWidth="1"/>
    <col min="12" max="12" width="9.375" style="3" customWidth="1"/>
    <col min="13" max="13" width="8.625" style="3" customWidth="1"/>
    <col min="14" max="14" width="14.875" style="3" customWidth="1"/>
    <col min="15" max="16384" width="9.00390625" style="3" customWidth="1"/>
  </cols>
  <sheetData>
    <row r="1" spans="1:14" s="1" customFormat="1" ht="43.5" customHeight="1">
      <c r="A1" s="454" t="s">
        <v>218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6.5" customHeight="1">
      <c r="A2" s="451" t="s">
        <v>189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149</v>
      </c>
      <c r="M2" s="81"/>
      <c r="N2" s="81"/>
    </row>
    <row r="3" spans="1:14" ht="16.5" customHeight="1">
      <c r="A3" s="452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152</v>
      </c>
      <c r="M3" s="84" t="s">
        <v>150</v>
      </c>
      <c r="N3" s="84" t="s">
        <v>153</v>
      </c>
    </row>
    <row r="4" spans="1:14" ht="16.5" customHeight="1">
      <c r="A4" s="453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151</v>
      </c>
    </row>
    <row r="5" spans="1:14" ht="16.5" hidden="1">
      <c r="A5" s="26" t="s">
        <v>45</v>
      </c>
      <c r="B5" s="14"/>
      <c r="C5" s="14"/>
      <c r="D5" s="7">
        <v>0</v>
      </c>
      <c r="E5" s="7">
        <v>0</v>
      </c>
      <c r="F5" s="7">
        <v>1873</v>
      </c>
      <c r="G5" s="7">
        <v>1570</v>
      </c>
      <c r="H5" s="82" t="s">
        <v>99</v>
      </c>
      <c r="I5" s="81"/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6.5" hidden="1">
      <c r="A6" s="26" t="s">
        <v>46</v>
      </c>
      <c r="B6" s="14"/>
      <c r="C6" s="14"/>
      <c r="D6" s="7">
        <v>0</v>
      </c>
      <c r="E6" s="7">
        <v>0</v>
      </c>
      <c r="F6" s="7">
        <v>324</v>
      </c>
      <c r="G6" s="7">
        <v>1892</v>
      </c>
      <c r="H6" s="84" t="s">
        <v>3</v>
      </c>
      <c r="I6" s="84" t="s">
        <v>4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ht="16.5" hidden="1">
      <c r="A7" s="26" t="s">
        <v>47</v>
      </c>
      <c r="B7" s="14"/>
      <c r="C7" s="14"/>
      <c r="D7" s="7">
        <v>0</v>
      </c>
      <c r="E7" s="7">
        <v>0</v>
      </c>
      <c r="F7" s="7">
        <v>13817</v>
      </c>
      <c r="G7" s="7">
        <v>765</v>
      </c>
      <c r="H7" s="85" t="s">
        <v>5</v>
      </c>
      <c r="I7" s="85" t="s">
        <v>5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ht="16.5" hidden="1">
      <c r="A8" s="26" t="s">
        <v>48</v>
      </c>
      <c r="B8" s="14"/>
      <c r="C8" s="14"/>
      <c r="D8" s="7">
        <v>1400</v>
      </c>
      <c r="E8" s="7">
        <v>0</v>
      </c>
      <c r="F8" s="7">
        <v>5173</v>
      </c>
      <c r="G8" s="7">
        <v>958</v>
      </c>
      <c r="H8" s="82" t="s">
        <v>99</v>
      </c>
      <c r="I8" s="81"/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ht="16.5" hidden="1">
      <c r="A9" s="26" t="s">
        <v>43</v>
      </c>
      <c r="B9" s="14"/>
      <c r="C9" s="14"/>
      <c r="D9" s="7">
        <v>0</v>
      </c>
      <c r="E9" s="7">
        <v>671</v>
      </c>
      <c r="F9" s="7">
        <v>13049</v>
      </c>
      <c r="G9" s="7">
        <v>24</v>
      </c>
      <c r="H9" s="84" t="s">
        <v>3</v>
      </c>
      <c r="I9" s="84" t="s">
        <v>4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ht="16.5" hidden="1">
      <c r="A10" s="36" t="s">
        <v>91</v>
      </c>
      <c r="B10" s="64"/>
      <c r="C10" s="64"/>
      <c r="D10" s="7">
        <v>0</v>
      </c>
      <c r="E10" s="7">
        <v>188</v>
      </c>
      <c r="F10" s="7">
        <v>1402</v>
      </c>
      <c r="G10" s="7">
        <v>3143</v>
      </c>
      <c r="H10" s="85" t="s">
        <v>5</v>
      </c>
      <c r="I10" s="85" t="s">
        <v>5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ht="16.5" hidden="1">
      <c r="A11" s="36" t="s">
        <v>138</v>
      </c>
      <c r="B11" s="66"/>
      <c r="C11" s="66"/>
      <c r="D11" s="7"/>
      <c r="E11" s="7"/>
      <c r="F11" s="7"/>
      <c r="G11" s="7"/>
      <c r="H11" s="84"/>
      <c r="I11" s="84"/>
      <c r="J11" s="138"/>
      <c r="K11" s="84"/>
      <c r="L11" s="88"/>
      <c r="M11" s="88"/>
      <c r="N11" s="88"/>
    </row>
    <row r="12" spans="1:14" s="46" customFormat="1" ht="16.5" hidden="1">
      <c r="A12" s="36" t="s">
        <v>93</v>
      </c>
      <c r="B12" s="47">
        <v>0</v>
      </c>
      <c r="C12" s="47">
        <v>0</v>
      </c>
      <c r="D12" s="47">
        <v>0</v>
      </c>
      <c r="E12" s="47">
        <v>250</v>
      </c>
      <c r="F12" s="47">
        <v>2200</v>
      </c>
      <c r="G12" s="47">
        <v>9760</v>
      </c>
      <c r="H12" s="47">
        <v>1674</v>
      </c>
      <c r="I12" s="47">
        <v>1491</v>
      </c>
      <c r="J12" s="94"/>
      <c r="K12" s="19"/>
      <c r="L12" s="88">
        <v>1427</v>
      </c>
      <c r="M12" s="88">
        <v>1427</v>
      </c>
      <c r="N12" s="88">
        <v>2051</v>
      </c>
    </row>
    <row r="13" spans="1:14" s="46" customFormat="1" ht="16.5" hidden="1">
      <c r="A13" s="36" t="s">
        <v>94</v>
      </c>
      <c r="B13" s="47">
        <v>1408</v>
      </c>
      <c r="C13" s="47">
        <v>2250</v>
      </c>
      <c r="D13" s="47">
        <v>616</v>
      </c>
      <c r="E13" s="47">
        <v>250</v>
      </c>
      <c r="F13" s="47">
        <v>2245</v>
      </c>
      <c r="G13" s="47">
        <v>4376</v>
      </c>
      <c r="H13" s="47">
        <v>0</v>
      </c>
      <c r="I13" s="47">
        <v>100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46" customFormat="1" ht="16.5" hidden="1">
      <c r="A14" s="36" t="s">
        <v>95</v>
      </c>
      <c r="B14" s="47">
        <v>4672</v>
      </c>
      <c r="C14" s="47">
        <v>155</v>
      </c>
      <c r="D14" s="47">
        <v>27835</v>
      </c>
      <c r="E14" s="47">
        <v>669</v>
      </c>
      <c r="F14" s="47">
        <v>989</v>
      </c>
      <c r="G14" s="47">
        <v>3707</v>
      </c>
      <c r="H14" s="47">
        <v>0</v>
      </c>
      <c r="I14" s="47">
        <v>6275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46" customFormat="1" ht="16.5" hidden="1">
      <c r="A15" s="36" t="s">
        <v>104</v>
      </c>
      <c r="B15" s="47">
        <v>744</v>
      </c>
      <c r="C15" s="47">
        <v>1038</v>
      </c>
      <c r="D15" s="47">
        <v>28692</v>
      </c>
      <c r="E15" s="47">
        <v>0</v>
      </c>
      <c r="F15" s="47">
        <v>4958</v>
      </c>
      <c r="G15" s="47">
        <v>468</v>
      </c>
      <c r="H15" s="47">
        <v>1167</v>
      </c>
      <c r="I15" s="47">
        <v>7562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46" customFormat="1" ht="13.5" customHeight="1" hidden="1">
      <c r="A16" s="36" t="s">
        <v>107</v>
      </c>
      <c r="B16" s="48">
        <v>380</v>
      </c>
      <c r="C16" s="48">
        <v>2157</v>
      </c>
      <c r="D16" s="48">
        <v>4477</v>
      </c>
      <c r="E16" s="48">
        <v>0</v>
      </c>
      <c r="F16" s="48">
        <v>454</v>
      </c>
      <c r="G16" s="48">
        <v>1208</v>
      </c>
      <c r="H16" s="48">
        <v>110</v>
      </c>
      <c r="I16" s="48">
        <v>5365</v>
      </c>
      <c r="J16" s="151">
        <v>0</v>
      </c>
      <c r="K16" s="88">
        <v>0</v>
      </c>
      <c r="L16" s="88">
        <v>1125</v>
      </c>
      <c r="M16" s="88">
        <v>1125</v>
      </c>
      <c r="N16" s="88">
        <v>5538</v>
      </c>
    </row>
    <row r="17" spans="1:14" s="46" customFormat="1" ht="13.5" customHeight="1" hidden="1">
      <c r="A17" s="36" t="s">
        <v>114</v>
      </c>
      <c r="B17" s="48">
        <v>1250</v>
      </c>
      <c r="C17" s="48">
        <v>843</v>
      </c>
      <c r="D17" s="48">
        <v>32477</v>
      </c>
      <c r="E17" s="48">
        <v>359</v>
      </c>
      <c r="F17" s="48">
        <v>0</v>
      </c>
      <c r="G17" s="48">
        <v>1315</v>
      </c>
      <c r="H17" s="48">
        <v>0</v>
      </c>
      <c r="I17" s="48">
        <v>3079</v>
      </c>
      <c r="J17" s="151">
        <v>0</v>
      </c>
      <c r="K17" s="88">
        <v>0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36" t="s">
        <v>128</v>
      </c>
      <c r="B18" s="48">
        <v>0</v>
      </c>
      <c r="C18" s="48">
        <v>212</v>
      </c>
      <c r="D18" s="48">
        <v>37783</v>
      </c>
      <c r="E18" s="48">
        <v>0</v>
      </c>
      <c r="F18" s="48">
        <v>1200</v>
      </c>
      <c r="G18" s="48">
        <v>2202</v>
      </c>
      <c r="H18" s="48">
        <v>0</v>
      </c>
      <c r="I18" s="48">
        <v>6622</v>
      </c>
      <c r="J18" s="151">
        <v>0</v>
      </c>
      <c r="K18" s="88">
        <v>0</v>
      </c>
      <c r="L18" s="48"/>
      <c r="M18" s="48"/>
      <c r="N18" s="48"/>
    </row>
    <row r="19" spans="1:14" s="46" customFormat="1" ht="15" customHeight="1" hidden="1">
      <c r="A19" s="36" t="s">
        <v>130</v>
      </c>
      <c r="B19" s="48">
        <v>0</v>
      </c>
      <c r="C19" s="48">
        <v>0</v>
      </c>
      <c r="D19" s="48">
        <v>39591</v>
      </c>
      <c r="E19" s="48">
        <v>790</v>
      </c>
      <c r="F19" s="48">
        <v>2172</v>
      </c>
      <c r="G19" s="48">
        <v>3702</v>
      </c>
      <c r="H19" s="48">
        <v>1080</v>
      </c>
      <c r="I19" s="48">
        <v>16541</v>
      </c>
      <c r="J19" s="152">
        <v>16535</v>
      </c>
      <c r="K19" s="48">
        <v>950000</v>
      </c>
      <c r="L19" s="48"/>
      <c r="M19" s="48"/>
      <c r="N19" s="48"/>
    </row>
    <row r="20" spans="1:14" s="46" customFormat="1" ht="15" customHeight="1" hidden="1">
      <c r="A20" s="75" t="s">
        <v>137</v>
      </c>
      <c r="B20" s="48">
        <v>2931</v>
      </c>
      <c r="C20" s="48">
        <v>0</v>
      </c>
      <c r="D20" s="48">
        <v>36000</v>
      </c>
      <c r="E20" s="48">
        <v>0</v>
      </c>
      <c r="F20" s="48">
        <v>855</v>
      </c>
      <c r="G20" s="48">
        <v>3839</v>
      </c>
      <c r="H20" s="48">
        <v>2646</v>
      </c>
      <c r="I20" s="48">
        <v>18941</v>
      </c>
      <c r="J20" s="152">
        <v>16535</v>
      </c>
      <c r="K20" s="48">
        <v>950000</v>
      </c>
      <c r="L20" s="48"/>
      <c r="M20" s="48"/>
      <c r="N20" s="48"/>
    </row>
    <row r="21" spans="1:14" s="46" customFormat="1" ht="14.25" customHeight="1" hidden="1">
      <c r="A21" s="75" t="s">
        <v>181</v>
      </c>
      <c r="B21" s="265">
        <v>975</v>
      </c>
      <c r="C21" s="265">
        <v>0</v>
      </c>
      <c r="D21" s="265">
        <v>37000</v>
      </c>
      <c r="E21" s="265">
        <v>500</v>
      </c>
      <c r="F21" s="265">
        <v>2489</v>
      </c>
      <c r="G21" s="265">
        <v>10976</v>
      </c>
      <c r="H21" s="265">
        <v>3103</v>
      </c>
      <c r="I21" s="265">
        <v>11272</v>
      </c>
      <c r="J21" s="282"/>
      <c r="K21" s="265"/>
      <c r="L21" s="265"/>
      <c r="M21" s="265"/>
      <c r="N21" s="265"/>
    </row>
    <row r="22" spans="1:14" s="46" customFormat="1" ht="15" customHeight="1" hidden="1">
      <c r="A22" s="75" t="s">
        <v>182</v>
      </c>
      <c r="B22" s="265">
        <v>1000</v>
      </c>
      <c r="C22" s="265">
        <v>0</v>
      </c>
      <c r="D22" s="265">
        <v>300</v>
      </c>
      <c r="E22" s="265">
        <v>0</v>
      </c>
      <c r="F22" s="265">
        <v>5463</v>
      </c>
      <c r="G22" s="265">
        <v>6527</v>
      </c>
      <c r="H22" s="265">
        <v>740</v>
      </c>
      <c r="I22" s="265">
        <v>3954</v>
      </c>
      <c r="J22" s="265">
        <v>16535</v>
      </c>
      <c r="K22" s="265">
        <v>950000</v>
      </c>
      <c r="L22" s="265">
        <v>76452</v>
      </c>
      <c r="M22" s="265">
        <v>4450</v>
      </c>
      <c r="N22" s="265">
        <v>5719541</v>
      </c>
    </row>
    <row r="23" spans="1:14" s="46" customFormat="1" ht="15" customHeight="1" hidden="1">
      <c r="A23" s="75" t="s">
        <v>183</v>
      </c>
      <c r="B23" s="265">
        <v>1743</v>
      </c>
      <c r="C23" s="265">
        <v>0</v>
      </c>
      <c r="D23" s="265">
        <v>524</v>
      </c>
      <c r="E23" s="265">
        <v>0</v>
      </c>
      <c r="F23" s="265">
        <v>2993</v>
      </c>
      <c r="G23" s="265">
        <v>2732</v>
      </c>
      <c r="H23" s="265">
        <v>100</v>
      </c>
      <c r="I23" s="265">
        <v>3247</v>
      </c>
      <c r="J23" s="265">
        <v>16535</v>
      </c>
      <c r="K23" s="265">
        <v>950000</v>
      </c>
      <c r="L23" s="265">
        <v>28000</v>
      </c>
      <c r="M23" s="265">
        <v>0</v>
      </c>
      <c r="N23" s="265">
        <v>5085690</v>
      </c>
    </row>
    <row r="24" spans="1:14" s="46" customFormat="1" ht="15" customHeight="1" hidden="1">
      <c r="A24" s="75" t="s">
        <v>184</v>
      </c>
      <c r="B24" s="265">
        <v>7050</v>
      </c>
      <c r="C24" s="265">
        <v>0</v>
      </c>
      <c r="D24" s="265">
        <v>200</v>
      </c>
      <c r="E24" s="265">
        <v>200</v>
      </c>
      <c r="F24" s="265">
        <v>0</v>
      </c>
      <c r="G24" s="265">
        <v>3802</v>
      </c>
      <c r="H24" s="265">
        <v>5</v>
      </c>
      <c r="I24" s="265">
        <v>1692</v>
      </c>
      <c r="J24" s="265">
        <v>16535</v>
      </c>
      <c r="K24" s="265">
        <v>950000</v>
      </c>
      <c r="L24" s="265">
        <v>28000</v>
      </c>
      <c r="M24" s="265">
        <v>0</v>
      </c>
      <c r="N24" s="265">
        <v>4485804</v>
      </c>
    </row>
    <row r="25" spans="1:14" s="46" customFormat="1" ht="15" customHeight="1" hidden="1">
      <c r="A25" s="75" t="s">
        <v>187</v>
      </c>
      <c r="B25" s="265">
        <v>3050</v>
      </c>
      <c r="C25" s="265">
        <v>0</v>
      </c>
      <c r="D25" s="265">
        <v>500</v>
      </c>
      <c r="E25" s="265">
        <v>600</v>
      </c>
      <c r="F25" s="265">
        <v>1050</v>
      </c>
      <c r="G25" s="265">
        <v>6492</v>
      </c>
      <c r="H25" s="265">
        <v>0</v>
      </c>
      <c r="I25" s="265">
        <v>1470</v>
      </c>
      <c r="J25" s="265">
        <v>16535</v>
      </c>
      <c r="K25" s="265">
        <v>950000</v>
      </c>
      <c r="L25" s="265">
        <v>28000</v>
      </c>
      <c r="M25" s="265">
        <v>0</v>
      </c>
      <c r="N25" s="265">
        <v>3807602</v>
      </c>
    </row>
    <row r="26" spans="1:14" s="46" customFormat="1" ht="15" customHeight="1" hidden="1">
      <c r="A26" s="75" t="s">
        <v>195</v>
      </c>
      <c r="B26" s="265">
        <v>967</v>
      </c>
      <c r="C26" s="265">
        <v>0</v>
      </c>
      <c r="D26" s="265">
        <v>0</v>
      </c>
      <c r="E26" s="265">
        <v>800</v>
      </c>
      <c r="F26" s="265">
        <v>200</v>
      </c>
      <c r="G26" s="265">
        <v>1991</v>
      </c>
      <c r="H26" s="265">
        <v>642</v>
      </c>
      <c r="I26" s="265">
        <v>3717</v>
      </c>
      <c r="J26" s="265">
        <v>16535</v>
      </c>
      <c r="K26" s="265">
        <v>950000</v>
      </c>
      <c r="L26" s="265">
        <v>50000</v>
      </c>
      <c r="M26" s="265">
        <v>0</v>
      </c>
      <c r="N26" s="265">
        <v>6422326</v>
      </c>
    </row>
    <row r="27" spans="1:14" s="46" customFormat="1" ht="15" customHeight="1" hidden="1">
      <c r="A27" s="75" t="s">
        <v>196</v>
      </c>
      <c r="B27" s="265">
        <v>0</v>
      </c>
      <c r="C27" s="265">
        <v>0</v>
      </c>
      <c r="D27" s="265">
        <v>0</v>
      </c>
      <c r="E27" s="265">
        <v>1340</v>
      </c>
      <c r="F27" s="265">
        <v>3050</v>
      </c>
      <c r="G27" s="265">
        <v>1764</v>
      </c>
      <c r="H27" s="265">
        <v>0</v>
      </c>
      <c r="I27" s="265">
        <v>6126</v>
      </c>
      <c r="J27" s="265">
        <v>0</v>
      </c>
      <c r="K27" s="265">
        <v>0</v>
      </c>
      <c r="L27" s="265">
        <v>28000</v>
      </c>
      <c r="M27" s="265">
        <v>14000</v>
      </c>
      <c r="N27" s="265">
        <v>8057619</v>
      </c>
    </row>
    <row r="28" spans="1:14" s="46" customFormat="1" ht="15" customHeight="1">
      <c r="A28" s="75" t="s">
        <v>197</v>
      </c>
      <c r="B28" s="265">
        <v>0</v>
      </c>
      <c r="C28" s="265">
        <v>0</v>
      </c>
      <c r="D28" s="265">
        <v>450</v>
      </c>
      <c r="E28" s="265">
        <v>106</v>
      </c>
      <c r="F28" s="265">
        <v>450</v>
      </c>
      <c r="G28" s="265">
        <v>3165</v>
      </c>
      <c r="H28" s="265">
        <v>0</v>
      </c>
      <c r="I28" s="265">
        <v>2074</v>
      </c>
      <c r="J28" s="265">
        <v>0</v>
      </c>
      <c r="K28" s="265">
        <v>0</v>
      </c>
      <c r="L28" s="265">
        <v>28000</v>
      </c>
      <c r="M28" s="265">
        <v>14000</v>
      </c>
      <c r="N28" s="265">
        <v>8087819</v>
      </c>
    </row>
    <row r="29" spans="1:14" s="46" customFormat="1" ht="15" customHeight="1">
      <c r="A29" s="75" t="s">
        <v>214</v>
      </c>
      <c r="B29" s="265">
        <v>1200</v>
      </c>
      <c r="C29" s="265">
        <v>0</v>
      </c>
      <c r="D29" s="265">
        <v>0</v>
      </c>
      <c r="E29" s="265">
        <v>350</v>
      </c>
      <c r="F29" s="265">
        <v>2543</v>
      </c>
      <c r="G29" s="265">
        <v>1170</v>
      </c>
      <c r="H29" s="265">
        <v>0</v>
      </c>
      <c r="I29" s="265">
        <v>2893</v>
      </c>
      <c r="J29" s="265">
        <v>16535</v>
      </c>
      <c r="K29" s="265">
        <v>950000</v>
      </c>
      <c r="L29" s="265">
        <v>28000</v>
      </c>
      <c r="M29" s="265">
        <v>14000</v>
      </c>
      <c r="N29" s="265">
        <v>7583119</v>
      </c>
    </row>
    <row r="30" spans="1:14" s="46" customFormat="1" ht="15" customHeight="1">
      <c r="A30" s="75" t="s">
        <v>220</v>
      </c>
      <c r="B30" s="265">
        <v>4150</v>
      </c>
      <c r="C30" s="265">
        <v>0</v>
      </c>
      <c r="D30" s="265">
        <v>2612</v>
      </c>
      <c r="E30" s="265">
        <v>2611</v>
      </c>
      <c r="F30" s="265">
        <v>11134</v>
      </c>
      <c r="G30" s="265">
        <v>1095</v>
      </c>
      <c r="H30" s="265">
        <v>567</v>
      </c>
      <c r="I30" s="265">
        <v>1759</v>
      </c>
      <c r="J30" s="265">
        <v>0</v>
      </c>
      <c r="K30" s="265">
        <v>0</v>
      </c>
      <c r="L30" s="265">
        <v>46400</v>
      </c>
      <c r="M30" s="265">
        <v>27790</v>
      </c>
      <c r="N30" s="265">
        <v>8405447</v>
      </c>
    </row>
    <row r="31" spans="1:14" s="46" customFormat="1" ht="15" customHeight="1">
      <c r="A31" s="75" t="s">
        <v>228</v>
      </c>
      <c r="B31" s="265">
        <v>0</v>
      </c>
      <c r="C31" s="265">
        <v>0</v>
      </c>
      <c r="D31" s="265">
        <v>2478</v>
      </c>
      <c r="E31" s="265">
        <v>0</v>
      </c>
      <c r="F31" s="265">
        <v>0</v>
      </c>
      <c r="G31" s="265">
        <v>1583</v>
      </c>
      <c r="H31" s="265">
        <v>1176</v>
      </c>
      <c r="I31" s="265">
        <v>1688</v>
      </c>
      <c r="J31" s="265">
        <v>16535</v>
      </c>
      <c r="K31" s="265">
        <v>950000</v>
      </c>
      <c r="L31" s="265">
        <v>28400</v>
      </c>
      <c r="M31" s="265">
        <v>13790</v>
      </c>
      <c r="N31" s="265">
        <v>5485665</v>
      </c>
    </row>
    <row r="32" spans="1:14" s="46" customFormat="1" ht="15" customHeight="1">
      <c r="A32" s="75" t="s">
        <v>236</v>
      </c>
      <c r="B32" s="265">
        <f>B34</f>
        <v>0</v>
      </c>
      <c r="C32" s="265">
        <f>C34</f>
        <v>0</v>
      </c>
      <c r="D32" s="265">
        <f>D34</f>
        <v>1700</v>
      </c>
      <c r="E32" s="265">
        <f>E34</f>
        <v>725</v>
      </c>
      <c r="F32" s="265">
        <f aca="true" t="shared" si="0" ref="F32:N32">F34</f>
        <v>2500</v>
      </c>
      <c r="G32" s="265">
        <f t="shared" si="0"/>
        <v>678</v>
      </c>
      <c r="H32" s="265">
        <f t="shared" si="0"/>
        <v>319.5</v>
      </c>
      <c r="I32" s="265">
        <f t="shared" si="0"/>
        <v>3094</v>
      </c>
      <c r="J32" s="265">
        <f t="shared" si="0"/>
        <v>16535</v>
      </c>
      <c r="K32" s="265">
        <f t="shared" si="0"/>
        <v>950000</v>
      </c>
      <c r="L32" s="265">
        <f t="shared" si="0"/>
        <v>28400</v>
      </c>
      <c r="M32" s="265">
        <f t="shared" si="0"/>
        <v>13790</v>
      </c>
      <c r="N32" s="265">
        <f t="shared" si="0"/>
        <v>9694765</v>
      </c>
    </row>
    <row r="33" spans="1:14" s="46" customFormat="1" ht="4.5" customHeight="1">
      <c r="A33" s="50"/>
      <c r="B33" s="288"/>
      <c r="C33" s="288"/>
      <c r="D33" s="265"/>
      <c r="E33" s="265"/>
      <c r="F33" s="265"/>
      <c r="G33" s="265"/>
      <c r="H33" s="265"/>
      <c r="I33" s="265"/>
      <c r="J33" s="306"/>
      <c r="K33" s="261"/>
      <c r="L33" s="261"/>
      <c r="M33" s="261"/>
      <c r="N33" s="261"/>
    </row>
    <row r="34" spans="1:14" s="46" customFormat="1" ht="14.25" customHeight="1">
      <c r="A34" s="61" t="s">
        <v>60</v>
      </c>
      <c r="B34" s="265">
        <f aca="true" t="shared" si="1" ref="B34:I34">SUM(B36:B38)</f>
        <v>0</v>
      </c>
      <c r="C34" s="265">
        <f t="shared" si="1"/>
        <v>0</v>
      </c>
      <c r="D34" s="265">
        <f t="shared" si="1"/>
        <v>1700</v>
      </c>
      <c r="E34" s="265">
        <f t="shared" si="1"/>
        <v>725</v>
      </c>
      <c r="F34" s="265">
        <f t="shared" si="1"/>
        <v>2500</v>
      </c>
      <c r="G34" s="265">
        <f t="shared" si="1"/>
        <v>678</v>
      </c>
      <c r="H34" s="265">
        <f t="shared" si="1"/>
        <v>319.5</v>
      </c>
      <c r="I34" s="265">
        <f t="shared" si="1"/>
        <v>3094</v>
      </c>
      <c r="J34" s="265">
        <f>SUM(J36:J38)</f>
        <v>16535</v>
      </c>
      <c r="K34" s="265">
        <f>SUM(K36:K38)</f>
        <v>950000</v>
      </c>
      <c r="L34" s="265">
        <f>SUM(L36:L38)</f>
        <v>28400</v>
      </c>
      <c r="M34" s="265">
        <f>SUM(M36:M38)</f>
        <v>13790</v>
      </c>
      <c r="N34" s="265">
        <f>SUM(N36:N38)</f>
        <v>9694765</v>
      </c>
    </row>
    <row r="35" spans="1:14" ht="4.5" customHeight="1">
      <c r="A35" s="21"/>
      <c r="B35" s="295"/>
      <c r="C35" s="295"/>
      <c r="D35" s="286"/>
      <c r="E35" s="286"/>
      <c r="F35" s="286"/>
      <c r="G35" s="286"/>
      <c r="H35" s="286"/>
      <c r="I35" s="290"/>
      <c r="J35" s="290"/>
      <c r="K35" s="290"/>
      <c r="L35" s="290"/>
      <c r="M35" s="290"/>
      <c r="N35" s="290"/>
    </row>
    <row r="36" spans="1:14" s="46" customFormat="1" ht="14.25" customHeight="1">
      <c r="A36" s="35" t="s">
        <v>33</v>
      </c>
      <c r="B36" s="312">
        <v>0</v>
      </c>
      <c r="C36" s="312">
        <v>0</v>
      </c>
      <c r="D36" s="312">
        <v>0</v>
      </c>
      <c r="E36" s="312">
        <v>0</v>
      </c>
      <c r="F36" s="312">
        <v>2500</v>
      </c>
      <c r="G36" s="312">
        <v>678</v>
      </c>
      <c r="H36" s="312">
        <v>139.5</v>
      </c>
      <c r="I36" s="265">
        <v>0</v>
      </c>
      <c r="J36" s="265">
        <f>0</f>
        <v>0</v>
      </c>
      <c r="K36" s="265">
        <f>0</f>
        <v>0</v>
      </c>
      <c r="L36" s="265">
        <v>10400</v>
      </c>
      <c r="M36" s="265">
        <f>0</f>
        <v>0</v>
      </c>
      <c r="N36" s="265">
        <v>154840</v>
      </c>
    </row>
    <row r="37" spans="1:14" s="46" customFormat="1" ht="14.25" customHeight="1">
      <c r="A37" s="35" t="s">
        <v>72</v>
      </c>
      <c r="B37" s="312">
        <v>0</v>
      </c>
      <c r="C37" s="312">
        <v>0</v>
      </c>
      <c r="D37" s="312">
        <v>0</v>
      </c>
      <c r="E37" s="312">
        <v>0</v>
      </c>
      <c r="F37" s="312">
        <v>0</v>
      </c>
      <c r="G37" s="312">
        <v>0</v>
      </c>
      <c r="H37" s="312">
        <f>0</f>
        <v>0</v>
      </c>
      <c r="I37" s="265">
        <v>0</v>
      </c>
      <c r="J37" s="265">
        <f>0</f>
        <v>0</v>
      </c>
      <c r="K37" s="265">
        <f>0</f>
        <v>0</v>
      </c>
      <c r="L37" s="265">
        <v>18000</v>
      </c>
      <c r="M37" s="265">
        <v>13790</v>
      </c>
      <c r="N37" s="265">
        <v>1079238</v>
      </c>
    </row>
    <row r="38" spans="1:14" s="46" customFormat="1" ht="14.25" customHeight="1">
      <c r="A38" s="68" t="s">
        <v>73</v>
      </c>
      <c r="B38" s="313">
        <v>0</v>
      </c>
      <c r="C38" s="313">
        <v>0</v>
      </c>
      <c r="D38" s="313">
        <v>1700</v>
      </c>
      <c r="E38" s="313">
        <v>725</v>
      </c>
      <c r="F38" s="313">
        <v>0</v>
      </c>
      <c r="G38" s="313">
        <v>0</v>
      </c>
      <c r="H38" s="313">
        <v>180</v>
      </c>
      <c r="I38" s="314">
        <v>3094</v>
      </c>
      <c r="J38" s="315">
        <v>16535</v>
      </c>
      <c r="K38" s="314">
        <v>950000</v>
      </c>
      <c r="L38" s="314">
        <v>0</v>
      </c>
      <c r="M38" s="314">
        <v>0</v>
      </c>
      <c r="N38" s="314">
        <v>8460687</v>
      </c>
    </row>
    <row r="39" spans="1:11" s="1" customFormat="1" ht="15" customHeight="1" hidden="1">
      <c r="A39" s="31"/>
      <c r="B39" s="31"/>
      <c r="C39" s="31"/>
      <c r="D39" s="32"/>
      <c r="E39" s="32"/>
      <c r="F39" s="32"/>
      <c r="G39" s="32"/>
      <c r="H39" s="32"/>
      <c r="I39" s="55"/>
      <c r="J39" s="43"/>
      <c r="K39" s="16"/>
    </row>
    <row r="40" spans="1:9" ht="15" customHeight="1" hidden="1">
      <c r="A40" s="18" t="s">
        <v>40</v>
      </c>
      <c r="B40" s="18"/>
      <c r="C40" s="18"/>
      <c r="D40" s="8">
        <f aca="true" t="shared" si="2" ref="D40:I40">SUM(D42:D42)</f>
        <v>0</v>
      </c>
      <c r="E40" s="8">
        <f t="shared" si="2"/>
        <v>0</v>
      </c>
      <c r="F40" s="8">
        <f t="shared" si="2"/>
        <v>0</v>
      </c>
      <c r="G40" s="8">
        <f t="shared" si="2"/>
        <v>0</v>
      </c>
      <c r="H40" s="8">
        <f t="shared" si="2"/>
        <v>0</v>
      </c>
      <c r="I40" s="8">
        <f t="shared" si="2"/>
        <v>0</v>
      </c>
    </row>
    <row r="41" spans="1:9" ht="15" customHeight="1" hidden="1">
      <c r="A41" s="18"/>
      <c r="B41" s="18"/>
      <c r="C41" s="18"/>
      <c r="D41" s="8"/>
      <c r="E41" s="8"/>
      <c r="F41" s="8"/>
      <c r="G41" s="8"/>
      <c r="H41" s="8"/>
      <c r="I41" s="8"/>
    </row>
    <row r="42" spans="1:9" ht="15" customHeight="1" hidden="1">
      <c r="A42" s="13" t="s">
        <v>73</v>
      </c>
      <c r="B42" s="13"/>
      <c r="C42" s="13"/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</row>
    <row r="43" spans="1:10" s="46" customFormat="1" ht="15" customHeight="1" hidden="1">
      <c r="A43" s="39" t="s">
        <v>103</v>
      </c>
      <c r="B43" s="39"/>
      <c r="C43" s="39"/>
      <c r="J43" s="39"/>
    </row>
  </sheetData>
  <sheetProtection/>
  <mergeCells count="2">
    <mergeCell ref="A1:N1"/>
    <mergeCell ref="A2:A4"/>
  </mergeCells>
  <printOptions horizontalCentered="1"/>
  <pageMargins left="0.7874015748031497" right="0.7874015748031497" top="4.330708661417323" bottom="0.7086614173228347" header="0.5905511811023623" footer="0.590551181102362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9.125" style="3" hidden="1" customWidth="1"/>
    <col min="11" max="11" width="11.625" style="3" hidden="1" customWidth="1"/>
    <col min="12" max="12" width="10.125" style="3" customWidth="1"/>
    <col min="13" max="13" width="7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454" t="s">
        <v>198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6.5" customHeight="1">
      <c r="A2" s="451" t="s">
        <v>189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149</v>
      </c>
      <c r="M2" s="81"/>
      <c r="N2" s="81"/>
    </row>
    <row r="3" spans="1:14" ht="16.5" customHeight="1">
      <c r="A3" s="452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152</v>
      </c>
      <c r="M3" s="84" t="s">
        <v>150</v>
      </c>
      <c r="N3" s="84" t="s">
        <v>153</v>
      </c>
    </row>
    <row r="4" spans="1:14" ht="16.5" customHeight="1">
      <c r="A4" s="453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151</v>
      </c>
    </row>
    <row r="5" spans="1:14" ht="13.5" customHeight="1" hidden="1">
      <c r="A5" s="26" t="s">
        <v>56</v>
      </c>
      <c r="B5" s="14"/>
      <c r="C5" s="14"/>
      <c r="D5" s="7">
        <v>0</v>
      </c>
      <c r="E5" s="7">
        <v>0</v>
      </c>
      <c r="F5" s="7">
        <v>1300</v>
      </c>
      <c r="G5" s="7">
        <v>700</v>
      </c>
      <c r="H5" s="82" t="s">
        <v>99</v>
      </c>
      <c r="I5" s="81"/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3.5" customHeight="1" hidden="1">
      <c r="A6" s="26" t="s">
        <v>57</v>
      </c>
      <c r="B6" s="14"/>
      <c r="C6" s="14"/>
      <c r="D6" s="7">
        <v>0</v>
      </c>
      <c r="E6" s="7">
        <v>0</v>
      </c>
      <c r="F6" s="7">
        <v>770</v>
      </c>
      <c r="G6" s="7">
        <v>0</v>
      </c>
      <c r="H6" s="84" t="s">
        <v>3</v>
      </c>
      <c r="I6" s="84" t="s">
        <v>4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ht="13.5" customHeight="1" hidden="1">
      <c r="A7" s="26" t="s">
        <v>58</v>
      </c>
      <c r="B7" s="14"/>
      <c r="C7" s="14"/>
      <c r="D7" s="7">
        <v>0</v>
      </c>
      <c r="E7" s="7">
        <v>0</v>
      </c>
      <c r="F7" s="7">
        <v>2855</v>
      </c>
      <c r="G7" s="7">
        <v>0</v>
      </c>
      <c r="H7" s="85" t="s">
        <v>5</v>
      </c>
      <c r="I7" s="85" t="s">
        <v>5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ht="13.5" customHeight="1" hidden="1">
      <c r="A8" s="26" t="s">
        <v>59</v>
      </c>
      <c r="B8" s="14"/>
      <c r="C8" s="14"/>
      <c r="D8" s="7">
        <v>0</v>
      </c>
      <c r="E8" s="7">
        <v>0</v>
      </c>
      <c r="F8" s="7">
        <v>2529</v>
      </c>
      <c r="G8" s="7">
        <v>350</v>
      </c>
      <c r="H8" s="82" t="s">
        <v>99</v>
      </c>
      <c r="I8" s="81"/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ht="13.5" customHeight="1" hidden="1">
      <c r="A9" s="26" t="s">
        <v>43</v>
      </c>
      <c r="B9" s="14"/>
      <c r="C9" s="14"/>
      <c r="D9" s="7">
        <v>0</v>
      </c>
      <c r="E9" s="7">
        <v>0</v>
      </c>
      <c r="F9" s="7">
        <v>1607</v>
      </c>
      <c r="G9" s="7">
        <v>0</v>
      </c>
      <c r="H9" s="84" t="s">
        <v>3</v>
      </c>
      <c r="I9" s="84" t="s">
        <v>4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ht="16.5" hidden="1">
      <c r="A10" s="36" t="s">
        <v>91</v>
      </c>
      <c r="B10" s="64"/>
      <c r="C10" s="64"/>
      <c r="D10" s="47">
        <v>0</v>
      </c>
      <c r="E10" s="47">
        <v>0</v>
      </c>
      <c r="F10" s="47">
        <v>4028</v>
      </c>
      <c r="G10" s="47">
        <v>130</v>
      </c>
      <c r="H10" s="85" t="s">
        <v>5</v>
      </c>
      <c r="I10" s="85" t="s">
        <v>5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ht="16.5" hidden="1">
      <c r="A11" s="36"/>
      <c r="B11" s="66"/>
      <c r="C11" s="66"/>
      <c r="D11" s="47"/>
      <c r="E11" s="47"/>
      <c r="F11" s="47"/>
      <c r="G11" s="47"/>
      <c r="H11" s="84"/>
      <c r="I11" s="84"/>
      <c r="J11" s="138"/>
      <c r="K11" s="84"/>
      <c r="L11" s="88"/>
      <c r="M11" s="88"/>
      <c r="N11" s="88"/>
    </row>
    <row r="12" spans="1:14" ht="16.5" hidden="1">
      <c r="A12" s="26" t="s">
        <v>93</v>
      </c>
      <c r="B12" s="7">
        <v>870</v>
      </c>
      <c r="C12" s="7">
        <v>483</v>
      </c>
      <c r="D12" s="7">
        <v>120</v>
      </c>
      <c r="E12" s="7">
        <v>0</v>
      </c>
      <c r="F12" s="7">
        <v>2033</v>
      </c>
      <c r="G12" s="7">
        <v>265</v>
      </c>
      <c r="H12" s="7">
        <v>3815</v>
      </c>
      <c r="I12" s="7">
        <v>0</v>
      </c>
      <c r="J12" s="140" t="s">
        <v>115</v>
      </c>
      <c r="K12" s="95" t="s">
        <v>115</v>
      </c>
      <c r="L12" s="88">
        <v>1427</v>
      </c>
      <c r="M12" s="88">
        <v>1427</v>
      </c>
      <c r="N12" s="88">
        <v>2051</v>
      </c>
    </row>
    <row r="13" spans="1:14" ht="16.5" hidden="1">
      <c r="A13" s="26" t="s">
        <v>94</v>
      </c>
      <c r="B13" s="7">
        <v>2195</v>
      </c>
      <c r="C13" s="7">
        <v>0</v>
      </c>
      <c r="D13" s="7">
        <v>200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ht="16.5" hidden="1">
      <c r="A14" s="26" t="s">
        <v>95</v>
      </c>
      <c r="B14" s="7">
        <v>1092</v>
      </c>
      <c r="C14" s="7">
        <v>0</v>
      </c>
      <c r="D14" s="7">
        <v>668</v>
      </c>
      <c r="E14" s="7">
        <v>0</v>
      </c>
      <c r="F14" s="7">
        <v>100</v>
      </c>
      <c r="G14" s="7">
        <v>0</v>
      </c>
      <c r="H14" s="7">
        <v>47</v>
      </c>
      <c r="I14" s="7">
        <v>0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ht="16.5" hidden="1">
      <c r="A15" s="26" t="s">
        <v>104</v>
      </c>
      <c r="B15" s="7">
        <v>0</v>
      </c>
      <c r="C15" s="7">
        <v>0</v>
      </c>
      <c r="D15" s="7">
        <v>0</v>
      </c>
      <c r="E15" s="7">
        <v>0</v>
      </c>
      <c r="F15" s="7">
        <v>300</v>
      </c>
      <c r="G15" s="7">
        <v>0</v>
      </c>
      <c r="H15" s="7">
        <v>456</v>
      </c>
      <c r="I15" s="7">
        <v>1063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ht="13.5" customHeight="1" hidden="1">
      <c r="A16" s="26" t="s">
        <v>107</v>
      </c>
      <c r="B16" s="7">
        <v>1015</v>
      </c>
      <c r="C16" s="7">
        <v>0</v>
      </c>
      <c r="D16" s="7">
        <v>0</v>
      </c>
      <c r="E16" s="7">
        <v>459</v>
      </c>
      <c r="F16" s="7">
        <v>3474</v>
      </c>
      <c r="G16" s="7">
        <v>850</v>
      </c>
      <c r="H16" s="7">
        <v>98</v>
      </c>
      <c r="I16" s="7">
        <v>925</v>
      </c>
      <c r="J16" s="151">
        <v>2362</v>
      </c>
      <c r="K16" s="88">
        <v>0</v>
      </c>
      <c r="L16" s="88">
        <v>1125</v>
      </c>
      <c r="M16" s="88">
        <v>1125</v>
      </c>
      <c r="N16" s="88">
        <v>5538</v>
      </c>
    </row>
    <row r="17" spans="1:14" ht="13.5" customHeight="1" hidden="1">
      <c r="A17" s="26" t="s">
        <v>114</v>
      </c>
      <c r="B17" s="7">
        <v>0</v>
      </c>
      <c r="C17" s="7">
        <v>0</v>
      </c>
      <c r="D17" s="7">
        <v>0</v>
      </c>
      <c r="E17" s="7">
        <v>992</v>
      </c>
      <c r="F17" s="7">
        <v>2175</v>
      </c>
      <c r="G17" s="7">
        <v>0</v>
      </c>
      <c r="H17" s="7">
        <v>0</v>
      </c>
      <c r="I17" s="7">
        <v>122</v>
      </c>
      <c r="J17" s="151">
        <v>2571</v>
      </c>
      <c r="K17" s="88">
        <v>275655</v>
      </c>
      <c r="L17" s="88">
        <v>0</v>
      </c>
      <c r="M17" s="88">
        <v>0</v>
      </c>
      <c r="N17" s="88">
        <v>5619</v>
      </c>
    </row>
    <row r="18" spans="1:14" ht="15" customHeight="1" hidden="1">
      <c r="A18" s="26" t="s">
        <v>128</v>
      </c>
      <c r="B18" s="7">
        <v>722</v>
      </c>
      <c r="C18" s="7">
        <v>0</v>
      </c>
      <c r="D18" s="7">
        <v>510</v>
      </c>
      <c r="E18" s="7">
        <v>604</v>
      </c>
      <c r="F18" s="7">
        <v>1322</v>
      </c>
      <c r="G18" s="7">
        <v>83</v>
      </c>
      <c r="H18" s="7">
        <v>380</v>
      </c>
      <c r="I18" s="7">
        <v>760</v>
      </c>
      <c r="J18" s="151">
        <v>0</v>
      </c>
      <c r="K18" s="88">
        <v>0</v>
      </c>
      <c r="L18" s="48"/>
      <c r="M18" s="48"/>
      <c r="N18" s="48"/>
    </row>
    <row r="19" spans="1:14" ht="15" customHeight="1" hidden="1">
      <c r="A19" s="26" t="s">
        <v>130</v>
      </c>
      <c r="B19" s="7">
        <v>2298</v>
      </c>
      <c r="C19" s="7">
        <v>0</v>
      </c>
      <c r="D19" s="7">
        <v>0</v>
      </c>
      <c r="E19" s="7">
        <v>160</v>
      </c>
      <c r="F19" s="7">
        <v>2060</v>
      </c>
      <c r="G19" s="7">
        <v>1613</v>
      </c>
      <c r="H19" s="7">
        <v>912</v>
      </c>
      <c r="I19" s="7">
        <v>1260</v>
      </c>
      <c r="J19" s="139">
        <v>588</v>
      </c>
      <c r="K19" s="7">
        <v>160000</v>
      </c>
      <c r="L19" s="48"/>
      <c r="M19" s="48"/>
      <c r="N19" s="48"/>
    </row>
    <row r="20" spans="1:14" ht="15" customHeight="1" hidden="1">
      <c r="A20" s="75" t="s">
        <v>137</v>
      </c>
      <c r="B20" s="7">
        <v>3565</v>
      </c>
      <c r="C20" s="7">
        <v>225</v>
      </c>
      <c r="D20" s="7">
        <v>0</v>
      </c>
      <c r="E20" s="7">
        <v>150</v>
      </c>
      <c r="F20" s="7">
        <v>1244</v>
      </c>
      <c r="G20" s="7">
        <v>905</v>
      </c>
      <c r="H20" s="7">
        <v>2515</v>
      </c>
      <c r="I20" s="7">
        <v>1959</v>
      </c>
      <c r="J20" s="139">
        <v>588</v>
      </c>
      <c r="K20" s="7">
        <v>160000</v>
      </c>
      <c r="L20" s="48"/>
      <c r="M20" s="48"/>
      <c r="N20" s="48"/>
    </row>
    <row r="21" spans="1:14" ht="15.75" customHeight="1" hidden="1">
      <c r="A21" s="75" t="s">
        <v>181</v>
      </c>
      <c r="B21" s="296">
        <v>915</v>
      </c>
      <c r="C21" s="296">
        <v>917</v>
      </c>
      <c r="D21" s="296">
        <v>0</v>
      </c>
      <c r="E21" s="296">
        <v>0</v>
      </c>
      <c r="F21" s="296">
        <v>1322</v>
      </c>
      <c r="G21" s="296">
        <v>55</v>
      </c>
      <c r="H21" s="296">
        <v>660</v>
      </c>
      <c r="I21" s="296">
        <v>135</v>
      </c>
      <c r="J21" s="316"/>
      <c r="K21" s="296"/>
      <c r="L21" s="265"/>
      <c r="M21" s="265"/>
      <c r="N21" s="265"/>
    </row>
    <row r="22" spans="1:14" ht="15.75" customHeight="1" hidden="1">
      <c r="A22" s="75" t="s">
        <v>182</v>
      </c>
      <c r="B22" s="296">
        <v>704</v>
      </c>
      <c r="C22" s="296">
        <v>0</v>
      </c>
      <c r="D22" s="296">
        <v>0</v>
      </c>
      <c r="E22" s="296">
        <v>0</v>
      </c>
      <c r="F22" s="296">
        <v>1408</v>
      </c>
      <c r="G22" s="296">
        <v>0</v>
      </c>
      <c r="H22" s="296">
        <v>1500</v>
      </c>
      <c r="I22" s="296">
        <v>520</v>
      </c>
      <c r="J22" s="296">
        <v>0</v>
      </c>
      <c r="K22" s="296">
        <v>0</v>
      </c>
      <c r="L22" s="296">
        <v>0</v>
      </c>
      <c r="M22" s="296">
        <v>0</v>
      </c>
      <c r="N22" s="296">
        <v>440000</v>
      </c>
    </row>
    <row r="23" spans="1:14" ht="15.75" customHeight="1" hidden="1">
      <c r="A23" s="75" t="s">
        <v>183</v>
      </c>
      <c r="B23" s="296">
        <v>802</v>
      </c>
      <c r="C23" s="296">
        <v>0</v>
      </c>
      <c r="D23" s="296">
        <v>7</v>
      </c>
      <c r="E23" s="296">
        <v>0</v>
      </c>
      <c r="F23" s="296">
        <v>1220</v>
      </c>
      <c r="G23" s="296">
        <v>2180</v>
      </c>
      <c r="H23" s="296">
        <v>2400</v>
      </c>
      <c r="I23" s="296">
        <v>844</v>
      </c>
      <c r="J23" s="296">
        <v>0</v>
      </c>
      <c r="K23" s="296">
        <v>0</v>
      </c>
      <c r="L23" s="296">
        <v>0</v>
      </c>
      <c r="M23" s="296">
        <v>0</v>
      </c>
      <c r="N23" s="296">
        <v>2684000</v>
      </c>
    </row>
    <row r="24" spans="1:14" ht="13.5" customHeight="1" hidden="1">
      <c r="A24" s="75" t="s">
        <v>184</v>
      </c>
      <c r="B24" s="296">
        <v>499</v>
      </c>
      <c r="C24" s="296">
        <v>0</v>
      </c>
      <c r="D24" s="296">
        <v>0</v>
      </c>
      <c r="E24" s="296">
        <v>0</v>
      </c>
      <c r="F24" s="296">
        <v>285</v>
      </c>
      <c r="G24" s="296">
        <v>2011</v>
      </c>
      <c r="H24" s="296">
        <v>0</v>
      </c>
      <c r="I24" s="296">
        <v>300</v>
      </c>
      <c r="J24" s="296">
        <v>0</v>
      </c>
      <c r="K24" s="296">
        <v>0</v>
      </c>
      <c r="L24" s="296">
        <v>134167</v>
      </c>
      <c r="M24" s="296">
        <v>0</v>
      </c>
      <c r="N24" s="296">
        <v>1542035</v>
      </c>
    </row>
    <row r="25" spans="1:14" ht="13.5" customHeight="1" hidden="1">
      <c r="A25" s="75" t="s">
        <v>187</v>
      </c>
      <c r="B25" s="296">
        <v>0</v>
      </c>
      <c r="C25" s="296">
        <v>0</v>
      </c>
      <c r="D25" s="296">
        <v>0</v>
      </c>
      <c r="E25" s="296">
        <v>0</v>
      </c>
      <c r="F25" s="296">
        <v>3450</v>
      </c>
      <c r="G25" s="296">
        <v>1190</v>
      </c>
      <c r="H25" s="296">
        <v>0</v>
      </c>
      <c r="I25" s="296">
        <v>0</v>
      </c>
      <c r="J25" s="296">
        <v>0</v>
      </c>
      <c r="K25" s="296">
        <v>0</v>
      </c>
      <c r="L25" s="296">
        <v>12</v>
      </c>
      <c r="M25" s="296">
        <v>103</v>
      </c>
      <c r="N25" s="296">
        <v>513</v>
      </c>
    </row>
    <row r="26" spans="1:14" ht="13.5" customHeight="1" hidden="1">
      <c r="A26" s="75" t="s">
        <v>195</v>
      </c>
      <c r="B26" s="296">
        <v>0</v>
      </c>
      <c r="C26" s="296">
        <v>0</v>
      </c>
      <c r="D26" s="296">
        <v>0</v>
      </c>
      <c r="E26" s="296">
        <v>0</v>
      </c>
      <c r="F26" s="296">
        <v>1000</v>
      </c>
      <c r="G26" s="296">
        <v>1134</v>
      </c>
      <c r="H26" s="296">
        <v>0</v>
      </c>
      <c r="I26" s="296">
        <v>0</v>
      </c>
      <c r="J26" s="296">
        <v>0</v>
      </c>
      <c r="K26" s="296">
        <v>0</v>
      </c>
      <c r="L26" s="296">
        <v>0</v>
      </c>
      <c r="M26" s="296">
        <v>0</v>
      </c>
      <c r="N26" s="296">
        <v>0</v>
      </c>
    </row>
    <row r="27" spans="1:14" ht="13.5" customHeight="1" hidden="1">
      <c r="A27" s="75" t="s">
        <v>196</v>
      </c>
      <c r="B27" s="265">
        <v>0</v>
      </c>
      <c r="C27" s="265">
        <v>0</v>
      </c>
      <c r="D27" s="265">
        <v>0</v>
      </c>
      <c r="E27" s="265">
        <v>0</v>
      </c>
      <c r="F27" s="265">
        <v>5172</v>
      </c>
      <c r="G27" s="265">
        <v>1355</v>
      </c>
      <c r="H27" s="265">
        <v>0</v>
      </c>
      <c r="I27" s="265">
        <v>0</v>
      </c>
      <c r="J27" s="265">
        <v>0</v>
      </c>
      <c r="K27" s="265">
        <v>0</v>
      </c>
      <c r="L27" s="265">
        <v>100</v>
      </c>
      <c r="M27" s="265">
        <v>0</v>
      </c>
      <c r="N27" s="265">
        <v>0</v>
      </c>
    </row>
    <row r="28" spans="1:14" ht="13.5" customHeight="1">
      <c r="A28" s="75" t="s">
        <v>197</v>
      </c>
      <c r="B28" s="265">
        <v>970</v>
      </c>
      <c r="C28" s="265">
        <v>0</v>
      </c>
      <c r="D28" s="265">
        <v>0</v>
      </c>
      <c r="E28" s="265">
        <v>0</v>
      </c>
      <c r="F28" s="265">
        <v>2980</v>
      </c>
      <c r="G28" s="265">
        <v>758</v>
      </c>
      <c r="H28" s="265">
        <v>0</v>
      </c>
      <c r="I28" s="265">
        <v>0</v>
      </c>
      <c r="J28" s="265">
        <v>0</v>
      </c>
      <c r="K28" s="265">
        <v>0</v>
      </c>
      <c r="L28" s="265">
        <v>0</v>
      </c>
      <c r="M28" s="265">
        <v>200</v>
      </c>
      <c r="N28" s="265">
        <v>0</v>
      </c>
    </row>
    <row r="29" spans="1:14" ht="13.5" customHeight="1">
      <c r="A29" s="75" t="s">
        <v>214</v>
      </c>
      <c r="B29" s="265">
        <v>718</v>
      </c>
      <c r="C29" s="265">
        <v>100</v>
      </c>
      <c r="D29" s="265">
        <v>0</v>
      </c>
      <c r="E29" s="265">
        <v>0</v>
      </c>
      <c r="F29" s="265">
        <v>3240</v>
      </c>
      <c r="G29" s="265">
        <v>1411</v>
      </c>
      <c r="H29" s="265">
        <v>0</v>
      </c>
      <c r="I29" s="265">
        <v>0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</row>
    <row r="30" spans="1:14" ht="13.5" customHeight="1">
      <c r="A30" s="75" t="s">
        <v>220</v>
      </c>
      <c r="B30" s="265">
        <v>0</v>
      </c>
      <c r="C30" s="265">
        <v>0</v>
      </c>
      <c r="D30" s="265">
        <v>0</v>
      </c>
      <c r="E30" s="265">
        <v>0</v>
      </c>
      <c r="F30" s="265">
        <v>0</v>
      </c>
      <c r="G30" s="265">
        <v>890</v>
      </c>
      <c r="H30" s="265">
        <v>0</v>
      </c>
      <c r="I30" s="265">
        <v>0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</row>
    <row r="31" spans="1:14" ht="13.5" customHeight="1">
      <c r="A31" s="75" t="s">
        <v>228</v>
      </c>
      <c r="B31" s="265">
        <v>0</v>
      </c>
      <c r="C31" s="265">
        <v>492</v>
      </c>
      <c r="D31" s="265">
        <v>0</v>
      </c>
      <c r="E31" s="265">
        <v>0</v>
      </c>
      <c r="F31" s="265">
        <v>0</v>
      </c>
      <c r="G31" s="265">
        <v>0</v>
      </c>
      <c r="H31" s="265">
        <v>0</v>
      </c>
      <c r="I31" s="265">
        <v>0</v>
      </c>
      <c r="J31" s="265">
        <v>0</v>
      </c>
      <c r="K31" s="265">
        <v>0</v>
      </c>
      <c r="L31" s="265">
        <v>0</v>
      </c>
      <c r="M31" s="265">
        <v>0</v>
      </c>
      <c r="N31" s="265">
        <v>0</v>
      </c>
    </row>
    <row r="32" spans="1:14" ht="13.5" customHeight="1">
      <c r="A32" s="75" t="s">
        <v>236</v>
      </c>
      <c r="B32" s="296">
        <f>B34+B39</f>
        <v>5546</v>
      </c>
      <c r="C32" s="296">
        <f aca="true" t="shared" si="0" ref="C32:N32">C34+C39</f>
        <v>0</v>
      </c>
      <c r="D32" s="296">
        <f t="shared" si="0"/>
        <v>0</v>
      </c>
      <c r="E32" s="296">
        <f t="shared" si="0"/>
        <v>0</v>
      </c>
      <c r="F32" s="296">
        <f t="shared" si="0"/>
        <v>1775</v>
      </c>
      <c r="G32" s="296">
        <f t="shared" si="0"/>
        <v>0</v>
      </c>
      <c r="H32" s="296">
        <f t="shared" si="0"/>
        <v>0</v>
      </c>
      <c r="I32" s="296">
        <f t="shared" si="0"/>
        <v>0</v>
      </c>
      <c r="J32" s="296">
        <f t="shared" si="0"/>
        <v>0</v>
      </c>
      <c r="K32" s="296">
        <f t="shared" si="0"/>
        <v>0</v>
      </c>
      <c r="L32" s="296">
        <f t="shared" si="0"/>
        <v>0</v>
      </c>
      <c r="M32" s="296">
        <f t="shared" si="0"/>
        <v>0</v>
      </c>
      <c r="N32" s="296">
        <f t="shared" si="0"/>
        <v>0</v>
      </c>
    </row>
    <row r="33" spans="1:14" ht="4.5" customHeight="1">
      <c r="A33" s="50"/>
      <c r="B33" s="288"/>
      <c r="C33" s="288"/>
      <c r="D33" s="297"/>
      <c r="E33" s="297"/>
      <c r="F33" s="297"/>
      <c r="G33" s="297"/>
      <c r="H33" s="297"/>
      <c r="I33" s="297"/>
      <c r="J33" s="306"/>
      <c r="K33" s="261"/>
      <c r="L33" s="261"/>
      <c r="M33" s="261"/>
      <c r="N33" s="261"/>
    </row>
    <row r="34" spans="1:14" ht="13.5" customHeight="1">
      <c r="A34" s="37" t="s">
        <v>60</v>
      </c>
      <c r="B34" s="293">
        <f>B36+B37</f>
        <v>5546</v>
      </c>
      <c r="C34" s="293">
        <f aca="true" t="shared" si="1" ref="C34:I34">C36+C37</f>
        <v>0</v>
      </c>
      <c r="D34" s="293">
        <f t="shared" si="1"/>
        <v>0</v>
      </c>
      <c r="E34" s="293">
        <f t="shared" si="1"/>
        <v>0</v>
      </c>
      <c r="F34" s="293">
        <f t="shared" si="1"/>
        <v>1775</v>
      </c>
      <c r="G34" s="293">
        <f t="shared" si="1"/>
        <v>0</v>
      </c>
      <c r="H34" s="293">
        <f t="shared" si="1"/>
        <v>0</v>
      </c>
      <c r="I34" s="293">
        <f t="shared" si="1"/>
        <v>0</v>
      </c>
      <c r="J34" s="293">
        <f>J36+J37</f>
        <v>0</v>
      </c>
      <c r="K34" s="293">
        <f>K36+K37</f>
        <v>0</v>
      </c>
      <c r="L34" s="293">
        <f>L36+L37</f>
        <v>0</v>
      </c>
      <c r="M34" s="293">
        <f>M36+M37</f>
        <v>0</v>
      </c>
      <c r="N34" s="293">
        <f>N36+N37</f>
        <v>0</v>
      </c>
    </row>
    <row r="35" spans="1:14" ht="4.5" customHeight="1">
      <c r="A35" s="50"/>
      <c r="B35" s="288"/>
      <c r="C35" s="288"/>
      <c r="D35" s="297"/>
      <c r="E35" s="290"/>
      <c r="F35" s="290"/>
      <c r="G35" s="290"/>
      <c r="H35" s="290"/>
      <c r="I35" s="290"/>
      <c r="J35" s="290"/>
      <c r="K35" s="290"/>
      <c r="L35" s="290"/>
      <c r="M35" s="290"/>
      <c r="N35" s="290"/>
    </row>
    <row r="36" spans="1:14" s="46" customFormat="1" ht="13.5" customHeight="1">
      <c r="A36" s="42" t="s">
        <v>61</v>
      </c>
      <c r="B36" s="353">
        <v>5546</v>
      </c>
      <c r="C36" s="353">
        <v>0</v>
      </c>
      <c r="D36" s="353">
        <v>0</v>
      </c>
      <c r="E36" s="283">
        <v>0</v>
      </c>
      <c r="F36" s="283">
        <v>1775</v>
      </c>
      <c r="G36" s="283">
        <v>0</v>
      </c>
      <c r="H36" s="283">
        <v>0</v>
      </c>
      <c r="I36" s="283">
        <v>0</v>
      </c>
      <c r="J36" s="283">
        <f>0</f>
        <v>0</v>
      </c>
      <c r="K36" s="283">
        <f>0</f>
        <v>0</v>
      </c>
      <c r="L36" s="283">
        <v>0</v>
      </c>
      <c r="M36" s="283">
        <v>0</v>
      </c>
      <c r="N36" s="283">
        <v>0</v>
      </c>
    </row>
    <row r="37" spans="1:14" ht="16.5" hidden="1">
      <c r="A37" s="77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</row>
    <row r="38" spans="1:14" ht="4.5" customHeight="1" hidden="1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349"/>
    </row>
    <row r="39" spans="1:14" ht="13.5" customHeight="1" hidden="1">
      <c r="A39" s="37" t="s">
        <v>62</v>
      </c>
      <c r="B39" s="293">
        <f aca="true" t="shared" si="2" ref="B39:I39">SUM(B41:B44)</f>
        <v>0</v>
      </c>
      <c r="C39" s="293">
        <f t="shared" si="2"/>
        <v>0</v>
      </c>
      <c r="D39" s="293">
        <f t="shared" si="2"/>
        <v>0</v>
      </c>
      <c r="E39" s="293">
        <f t="shared" si="2"/>
        <v>0</v>
      </c>
      <c r="F39" s="293">
        <f t="shared" si="2"/>
        <v>0</v>
      </c>
      <c r="G39" s="293">
        <f t="shared" si="2"/>
        <v>0</v>
      </c>
      <c r="H39" s="293">
        <f t="shared" si="2"/>
        <v>0</v>
      </c>
      <c r="I39" s="293">
        <f t="shared" si="2"/>
        <v>0</v>
      </c>
      <c r="J39" s="293">
        <f>SUM(J41:J44)</f>
        <v>0</v>
      </c>
      <c r="K39" s="293">
        <f>SUM(K41:K44)</f>
        <v>0</v>
      </c>
      <c r="L39" s="293">
        <f>SUM(L41:L44)</f>
        <v>0</v>
      </c>
      <c r="M39" s="293">
        <f>SUM(M41:M44)</f>
        <v>0</v>
      </c>
      <c r="N39" s="293">
        <f>SUM(N41:N44)</f>
        <v>0</v>
      </c>
    </row>
    <row r="40" spans="1:14" ht="4.5" customHeight="1" hidden="1">
      <c r="A40" s="41"/>
      <c r="B40" s="350"/>
      <c r="C40" s="35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</row>
    <row r="41" spans="1:14" ht="15" customHeight="1" hidden="1">
      <c r="A41" s="35" t="s">
        <v>136</v>
      </c>
      <c r="B41" s="290">
        <v>0</v>
      </c>
      <c r="C41" s="290">
        <v>0</v>
      </c>
      <c r="D41" s="290">
        <v>0</v>
      </c>
      <c r="E41" s="290">
        <v>0</v>
      </c>
      <c r="F41" s="294">
        <v>0</v>
      </c>
      <c r="G41" s="289">
        <v>0</v>
      </c>
      <c r="H41" s="289">
        <v>0</v>
      </c>
      <c r="I41" s="290">
        <f>0</f>
        <v>0</v>
      </c>
      <c r="J41" s="290">
        <f>0</f>
        <v>0</v>
      </c>
      <c r="K41" s="290">
        <f>0</f>
        <v>0</v>
      </c>
      <c r="L41" s="290">
        <f>0</f>
        <v>0</v>
      </c>
      <c r="M41" s="290">
        <f>0</f>
        <v>0</v>
      </c>
      <c r="N41" s="290">
        <f>0</f>
        <v>0</v>
      </c>
    </row>
    <row r="42" spans="1:14" ht="13.5" customHeight="1" hidden="1">
      <c r="A42" s="35" t="s">
        <v>133</v>
      </c>
      <c r="B42" s="290">
        <v>0</v>
      </c>
      <c r="C42" s="290">
        <v>0</v>
      </c>
      <c r="D42" s="290">
        <v>0</v>
      </c>
      <c r="E42" s="290">
        <v>0</v>
      </c>
      <c r="F42" s="294">
        <v>0</v>
      </c>
      <c r="G42" s="289">
        <v>0</v>
      </c>
      <c r="H42" s="289">
        <f>0</f>
        <v>0</v>
      </c>
      <c r="I42" s="290">
        <f>0</f>
        <v>0</v>
      </c>
      <c r="J42" s="290">
        <f>0</f>
        <v>0</v>
      </c>
      <c r="K42" s="290">
        <f>0</f>
        <v>0</v>
      </c>
      <c r="L42" s="290">
        <f>0</f>
        <v>0</v>
      </c>
      <c r="M42" s="290">
        <f>0</f>
        <v>0</v>
      </c>
      <c r="N42" s="290">
        <f>0</f>
        <v>0</v>
      </c>
    </row>
    <row r="43" spans="1:14" ht="13.5" customHeight="1" hidden="1">
      <c r="A43" s="68" t="s">
        <v>140</v>
      </c>
      <c r="B43" s="283">
        <v>0</v>
      </c>
      <c r="C43" s="283">
        <v>0</v>
      </c>
      <c r="D43" s="283">
        <v>0</v>
      </c>
      <c r="E43" s="283">
        <v>0</v>
      </c>
      <c r="F43" s="351">
        <v>0</v>
      </c>
      <c r="G43" s="309">
        <v>0</v>
      </c>
      <c r="H43" s="309">
        <f>0</f>
        <v>0</v>
      </c>
      <c r="I43" s="283">
        <f>0</f>
        <v>0</v>
      </c>
      <c r="J43" s="283">
        <f>0</f>
        <v>0</v>
      </c>
      <c r="K43" s="283">
        <f>0</f>
        <v>0</v>
      </c>
      <c r="L43" s="283">
        <f>0</f>
        <v>0</v>
      </c>
      <c r="M43" s="283">
        <v>0</v>
      </c>
      <c r="N43" s="283">
        <f>0</f>
        <v>0</v>
      </c>
    </row>
    <row r="44" spans="1:14" s="29" customFormat="1" ht="13.5" customHeight="1" hidden="1">
      <c r="A44" s="68" t="s">
        <v>141</v>
      </c>
      <c r="B44" s="40">
        <v>0</v>
      </c>
      <c r="C44" s="40">
        <v>0</v>
      </c>
      <c r="D44" s="40">
        <v>0</v>
      </c>
      <c r="E44" s="40">
        <v>0</v>
      </c>
      <c r="F44" s="179">
        <v>0</v>
      </c>
      <c r="G44" s="55">
        <v>0</v>
      </c>
      <c r="H44" s="55">
        <v>0</v>
      </c>
      <c r="I44" s="40">
        <v>0</v>
      </c>
      <c r="J44" s="160">
        <v>0</v>
      </c>
      <c r="K44" s="19">
        <v>0</v>
      </c>
      <c r="L44" s="40">
        <f>0</f>
        <v>0</v>
      </c>
      <c r="M44" s="40">
        <f>0</f>
        <v>0</v>
      </c>
      <c r="N44" s="40">
        <f>0</f>
        <v>0</v>
      </c>
    </row>
    <row r="45" spans="1:11" s="29" customFormat="1" ht="3.75" customHeight="1" hidden="1">
      <c r="A45" s="162"/>
      <c r="B45" s="65"/>
      <c r="C45" s="65"/>
      <c r="D45" s="109"/>
      <c r="E45" s="38"/>
      <c r="F45" s="109"/>
      <c r="G45" s="109"/>
      <c r="H45" s="109"/>
      <c r="I45" s="47"/>
      <c r="J45" s="6"/>
      <c r="K45" s="6"/>
    </row>
    <row r="46" spans="1:11" ht="13.5" customHeight="1" hidden="1">
      <c r="A46" s="37" t="s">
        <v>84</v>
      </c>
      <c r="B46" s="28">
        <f aca="true" t="shared" si="3" ref="B46:I46">SUM(B48:B49)</f>
        <v>0</v>
      </c>
      <c r="C46" s="28">
        <f t="shared" si="3"/>
        <v>0</v>
      </c>
      <c r="D46" s="28">
        <f t="shared" si="3"/>
        <v>0</v>
      </c>
      <c r="E46" s="28">
        <f t="shared" si="3"/>
        <v>0</v>
      </c>
      <c r="F46" s="28">
        <f t="shared" si="3"/>
        <v>0</v>
      </c>
      <c r="G46" s="28">
        <f t="shared" si="3"/>
        <v>0</v>
      </c>
      <c r="H46" s="28">
        <f t="shared" si="3"/>
        <v>0</v>
      </c>
      <c r="I46" s="28">
        <f t="shared" si="3"/>
        <v>0</v>
      </c>
      <c r="J46" s="6"/>
      <c r="K46" s="6"/>
    </row>
    <row r="47" spans="1:11" ht="3.75" customHeight="1" hidden="1">
      <c r="A47" s="77"/>
      <c r="B47" s="163"/>
      <c r="C47" s="142"/>
      <c r="D47" s="8"/>
      <c r="E47" s="8"/>
      <c r="F47" s="8"/>
      <c r="G47" s="8"/>
      <c r="H47" s="8"/>
      <c r="I47" s="8"/>
      <c r="J47" s="6"/>
      <c r="K47" s="6"/>
    </row>
    <row r="48" spans="1:11" ht="13.5" customHeight="1" hidden="1">
      <c r="A48" s="35" t="s">
        <v>85</v>
      </c>
      <c r="B48" s="30"/>
      <c r="C48" s="30"/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6"/>
      <c r="K48" s="6"/>
    </row>
    <row r="49" spans="1:11" ht="13.5" customHeight="1" hidden="1">
      <c r="A49" s="143" t="s">
        <v>131</v>
      </c>
      <c r="B49" s="14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10">
        <v>0</v>
      </c>
      <c r="J49" s="161">
        <v>0</v>
      </c>
      <c r="K49" s="93">
        <v>0</v>
      </c>
    </row>
    <row r="50" ht="16.5" hidden="1">
      <c r="A50" s="6" t="s">
        <v>103</v>
      </c>
    </row>
  </sheetData>
  <sheetProtection/>
  <mergeCells count="2">
    <mergeCell ref="A1:N1"/>
    <mergeCell ref="A2:A4"/>
  </mergeCells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8.50390625" style="3" hidden="1" customWidth="1"/>
    <col min="11" max="11" width="11.625" style="3" hidden="1" customWidth="1"/>
    <col min="12" max="12" width="9.50390625" style="3" customWidth="1"/>
    <col min="13" max="13" width="8.625" style="3" customWidth="1"/>
    <col min="14" max="14" width="14.875" style="3" customWidth="1"/>
    <col min="15" max="16384" width="9.00390625" style="3" customWidth="1"/>
  </cols>
  <sheetData>
    <row r="1" spans="1:14" s="1" customFormat="1" ht="33" customHeight="1">
      <c r="A1" s="454" t="s">
        <v>203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6.5" customHeight="1">
      <c r="A2" s="451" t="s">
        <v>189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149</v>
      </c>
      <c r="M2" s="81"/>
      <c r="N2" s="81"/>
    </row>
    <row r="3" spans="1:14" ht="16.5" customHeight="1">
      <c r="A3" s="452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152</v>
      </c>
      <c r="M3" s="84" t="s">
        <v>150</v>
      </c>
      <c r="N3" s="84" t="s">
        <v>153</v>
      </c>
    </row>
    <row r="4" spans="1:14" ht="16.5" customHeight="1">
      <c r="A4" s="453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151</v>
      </c>
    </row>
    <row r="5" spans="1:14" ht="17.25" customHeight="1" hidden="1">
      <c r="A5" s="26" t="s">
        <v>45</v>
      </c>
      <c r="B5" s="14"/>
      <c r="C5" s="14"/>
      <c r="D5" s="7">
        <v>70</v>
      </c>
      <c r="E5" s="7">
        <v>0</v>
      </c>
      <c r="F5" s="7">
        <v>2186</v>
      </c>
      <c r="G5" s="7">
        <v>506</v>
      </c>
      <c r="H5" s="88">
        <v>0</v>
      </c>
      <c r="I5" s="88">
        <v>0</v>
      </c>
      <c r="J5" s="96">
        <v>0</v>
      </c>
      <c r="K5" s="88">
        <v>0</v>
      </c>
      <c r="L5" s="88">
        <v>5784</v>
      </c>
      <c r="M5" s="88">
        <v>5784</v>
      </c>
      <c r="N5" s="88">
        <v>6147</v>
      </c>
    </row>
    <row r="6" spans="1:14" ht="15" customHeight="1" hidden="1">
      <c r="A6" s="26" t="s">
        <v>46</v>
      </c>
      <c r="B6" s="14"/>
      <c r="C6" s="14"/>
      <c r="D6" s="7">
        <v>0</v>
      </c>
      <c r="E6" s="7">
        <v>0</v>
      </c>
      <c r="F6" s="7">
        <v>1071</v>
      </c>
      <c r="G6" s="7">
        <v>408</v>
      </c>
      <c r="H6" s="88">
        <v>0</v>
      </c>
      <c r="I6" s="88">
        <v>0</v>
      </c>
      <c r="J6" s="96">
        <v>0</v>
      </c>
      <c r="K6" s="88">
        <v>0</v>
      </c>
      <c r="L6" s="88">
        <v>14917</v>
      </c>
      <c r="M6" s="88">
        <v>14917</v>
      </c>
      <c r="N6" s="88">
        <v>4507</v>
      </c>
    </row>
    <row r="7" spans="1:14" s="46" customFormat="1" ht="14.25" customHeight="1" hidden="1">
      <c r="A7" s="36" t="s">
        <v>47</v>
      </c>
      <c r="B7" s="34"/>
      <c r="C7" s="34"/>
      <c r="D7" s="47">
        <v>0</v>
      </c>
      <c r="E7" s="47">
        <v>0</v>
      </c>
      <c r="F7" s="47">
        <v>1489</v>
      </c>
      <c r="G7" s="47">
        <v>430</v>
      </c>
      <c r="H7" s="88">
        <v>0</v>
      </c>
      <c r="I7" s="88">
        <v>1133</v>
      </c>
      <c r="J7" s="96">
        <v>0</v>
      </c>
      <c r="K7" s="88">
        <v>1133</v>
      </c>
      <c r="L7" s="88">
        <v>1103</v>
      </c>
      <c r="M7" s="88">
        <v>1103</v>
      </c>
      <c r="N7" s="88">
        <v>4983</v>
      </c>
    </row>
    <row r="8" spans="1:14" s="46" customFormat="1" ht="14.25" customHeight="1" hidden="1">
      <c r="A8" s="36" t="s">
        <v>48</v>
      </c>
      <c r="B8" s="34"/>
      <c r="C8" s="34"/>
      <c r="D8" s="47">
        <v>572</v>
      </c>
      <c r="E8" s="47">
        <v>0</v>
      </c>
      <c r="F8" s="47">
        <v>1069</v>
      </c>
      <c r="G8" s="47">
        <v>3559</v>
      </c>
      <c r="H8" s="88">
        <v>0</v>
      </c>
      <c r="I8" s="88">
        <v>745</v>
      </c>
      <c r="J8" s="96">
        <v>0</v>
      </c>
      <c r="K8" s="88">
        <v>745</v>
      </c>
      <c r="L8" s="88">
        <v>1406</v>
      </c>
      <c r="M8" s="88">
        <v>1406</v>
      </c>
      <c r="N8" s="88">
        <v>200</v>
      </c>
    </row>
    <row r="9" spans="1:14" s="46" customFormat="1" ht="14.25" customHeight="1" hidden="1">
      <c r="A9" s="36" t="s">
        <v>43</v>
      </c>
      <c r="B9" s="34"/>
      <c r="C9" s="34"/>
      <c r="D9" s="47">
        <v>0</v>
      </c>
      <c r="E9" s="47">
        <v>0</v>
      </c>
      <c r="F9" s="47">
        <v>1269</v>
      </c>
      <c r="G9" s="47">
        <v>0</v>
      </c>
      <c r="H9" s="88">
        <v>728</v>
      </c>
      <c r="I9" s="88">
        <v>404</v>
      </c>
      <c r="J9" s="96">
        <v>728</v>
      </c>
      <c r="K9" s="88">
        <v>404</v>
      </c>
      <c r="L9" s="88">
        <v>250</v>
      </c>
      <c r="M9" s="88">
        <v>250</v>
      </c>
      <c r="N9" s="88">
        <v>95</v>
      </c>
    </row>
    <row r="10" spans="1:14" s="46" customFormat="1" ht="16.5" hidden="1">
      <c r="A10" s="36" t="s">
        <v>91</v>
      </c>
      <c r="B10" s="64"/>
      <c r="C10" s="66"/>
      <c r="D10" s="47">
        <v>30</v>
      </c>
      <c r="E10" s="47">
        <v>314</v>
      </c>
      <c r="F10" s="47">
        <v>605</v>
      </c>
      <c r="G10" s="47">
        <v>95</v>
      </c>
      <c r="H10" s="88">
        <v>0</v>
      </c>
      <c r="I10" s="88">
        <v>233</v>
      </c>
      <c r="J10" s="96">
        <v>0</v>
      </c>
      <c r="K10" s="88">
        <v>233</v>
      </c>
      <c r="L10" s="88">
        <v>218</v>
      </c>
      <c r="M10" s="88">
        <v>218</v>
      </c>
      <c r="N10" s="88">
        <v>219</v>
      </c>
    </row>
    <row r="11" spans="1:14" s="46" customFormat="1" ht="16.5" hidden="1">
      <c r="A11" s="36"/>
      <c r="B11" s="66"/>
      <c r="C11" s="66"/>
      <c r="D11" s="47"/>
      <c r="E11" s="47"/>
      <c r="F11" s="47"/>
      <c r="G11" s="47"/>
      <c r="H11" s="88"/>
      <c r="I11" s="88"/>
      <c r="J11" s="96"/>
      <c r="K11" s="88"/>
      <c r="L11" s="88"/>
      <c r="M11" s="88"/>
      <c r="N11" s="88"/>
    </row>
    <row r="12" spans="1:14" s="46" customFormat="1" ht="16.5" hidden="1">
      <c r="A12" s="36" t="s">
        <v>93</v>
      </c>
      <c r="B12" s="47">
        <v>1930</v>
      </c>
      <c r="C12" s="47">
        <v>743</v>
      </c>
      <c r="D12" s="47">
        <v>13</v>
      </c>
      <c r="E12" s="47">
        <v>0</v>
      </c>
      <c r="F12" s="47">
        <v>2523</v>
      </c>
      <c r="G12" s="47">
        <v>0</v>
      </c>
      <c r="H12" s="47">
        <v>7419</v>
      </c>
      <c r="I12" s="47">
        <v>766</v>
      </c>
      <c r="J12" s="148" t="s">
        <v>118</v>
      </c>
      <c r="K12" s="108" t="s">
        <v>118</v>
      </c>
      <c r="L12" s="88">
        <v>1427</v>
      </c>
      <c r="M12" s="88">
        <v>1427</v>
      </c>
      <c r="N12" s="88">
        <v>2051</v>
      </c>
    </row>
    <row r="13" spans="1:14" s="46" customFormat="1" ht="16.5" hidden="1">
      <c r="A13" s="36" t="s">
        <v>94</v>
      </c>
      <c r="B13" s="47">
        <v>2045</v>
      </c>
      <c r="C13" s="47">
        <v>0</v>
      </c>
      <c r="D13" s="47">
        <v>703</v>
      </c>
      <c r="E13" s="47">
        <v>274</v>
      </c>
      <c r="F13" s="47">
        <v>13907</v>
      </c>
      <c r="G13" s="47">
        <v>0</v>
      </c>
      <c r="H13" s="47">
        <v>0</v>
      </c>
      <c r="I13" s="47">
        <v>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46" customFormat="1" ht="16.5" hidden="1">
      <c r="A14" s="36" t="s">
        <v>95</v>
      </c>
      <c r="B14" s="47">
        <v>0</v>
      </c>
      <c r="C14" s="47">
        <v>225</v>
      </c>
      <c r="D14" s="47">
        <v>230</v>
      </c>
      <c r="E14" s="47">
        <v>0</v>
      </c>
      <c r="F14" s="47">
        <v>0</v>
      </c>
      <c r="G14" s="47">
        <v>0</v>
      </c>
      <c r="H14" s="47">
        <v>452</v>
      </c>
      <c r="I14" s="47">
        <v>228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46" customFormat="1" ht="16.5" hidden="1">
      <c r="A15" s="36" t="s">
        <v>104</v>
      </c>
      <c r="B15" s="47">
        <v>1875</v>
      </c>
      <c r="C15" s="47">
        <v>1269</v>
      </c>
      <c r="D15" s="47">
        <v>0</v>
      </c>
      <c r="E15" s="47">
        <v>0</v>
      </c>
      <c r="F15" s="47">
        <v>0</v>
      </c>
      <c r="G15" s="47">
        <v>783</v>
      </c>
      <c r="H15" s="47">
        <v>636</v>
      </c>
      <c r="I15" s="47">
        <v>875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46" customFormat="1" ht="15.75" customHeight="1" hidden="1">
      <c r="A16" s="36" t="s">
        <v>107</v>
      </c>
      <c r="B16" s="48">
        <v>1250</v>
      </c>
      <c r="C16" s="48">
        <v>0</v>
      </c>
      <c r="D16" s="48">
        <v>930</v>
      </c>
      <c r="E16" s="48">
        <v>0</v>
      </c>
      <c r="F16" s="48">
        <v>0</v>
      </c>
      <c r="G16" s="48">
        <v>0</v>
      </c>
      <c r="H16" s="48">
        <v>0</v>
      </c>
      <c r="I16" s="48">
        <v>897</v>
      </c>
      <c r="J16" s="149">
        <v>6060</v>
      </c>
      <c r="K16" s="120">
        <v>0</v>
      </c>
      <c r="L16" s="88">
        <v>1125</v>
      </c>
      <c r="M16" s="88">
        <v>1125</v>
      </c>
      <c r="N16" s="88">
        <v>5538</v>
      </c>
    </row>
    <row r="17" spans="1:14" s="46" customFormat="1" ht="15.75" customHeight="1" hidden="1">
      <c r="A17" s="36" t="s">
        <v>114</v>
      </c>
      <c r="B17" s="48">
        <v>725</v>
      </c>
      <c r="C17" s="48">
        <v>0</v>
      </c>
      <c r="D17" s="48">
        <v>0</v>
      </c>
      <c r="E17" s="48">
        <v>1180</v>
      </c>
      <c r="F17" s="48">
        <v>600</v>
      </c>
      <c r="G17" s="48">
        <v>972</v>
      </c>
      <c r="H17" s="48">
        <v>460</v>
      </c>
      <c r="I17" s="48">
        <v>52</v>
      </c>
      <c r="J17" s="149">
        <v>0</v>
      </c>
      <c r="K17" s="120">
        <v>0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36" t="s">
        <v>128</v>
      </c>
      <c r="B18" s="48">
        <v>0</v>
      </c>
      <c r="C18" s="48">
        <v>0</v>
      </c>
      <c r="D18" s="48">
        <v>288</v>
      </c>
      <c r="E18" s="48">
        <v>0</v>
      </c>
      <c r="F18" s="48">
        <v>1014</v>
      </c>
      <c r="G18" s="48">
        <v>981</v>
      </c>
      <c r="H18" s="48">
        <v>0</v>
      </c>
      <c r="I18" s="48">
        <v>1756</v>
      </c>
      <c r="J18" s="149">
        <v>0</v>
      </c>
      <c r="K18" s="120">
        <v>0</v>
      </c>
      <c r="L18" s="48"/>
      <c r="M18" s="48"/>
      <c r="N18" s="48"/>
    </row>
    <row r="19" spans="1:14" s="46" customFormat="1" ht="15" customHeight="1" hidden="1">
      <c r="A19" s="36" t="s">
        <v>130</v>
      </c>
      <c r="B19" s="48">
        <v>958</v>
      </c>
      <c r="C19" s="48">
        <v>264</v>
      </c>
      <c r="D19" s="48">
        <v>1719</v>
      </c>
      <c r="E19" s="48">
        <v>520</v>
      </c>
      <c r="F19" s="48">
        <v>2680</v>
      </c>
      <c r="G19" s="48">
        <v>0</v>
      </c>
      <c r="H19" s="48">
        <v>0</v>
      </c>
      <c r="I19" s="48">
        <v>515</v>
      </c>
      <c r="J19" s="152">
        <v>300</v>
      </c>
      <c r="K19" s="48">
        <v>3000</v>
      </c>
      <c r="L19" s="48"/>
      <c r="M19" s="48"/>
      <c r="N19" s="48"/>
    </row>
    <row r="20" spans="1:14" s="46" customFormat="1" ht="15" customHeight="1" hidden="1">
      <c r="A20" s="75" t="s">
        <v>137</v>
      </c>
      <c r="B20" s="48">
        <v>0</v>
      </c>
      <c r="C20" s="48">
        <v>450</v>
      </c>
      <c r="D20" s="48">
        <v>650</v>
      </c>
      <c r="E20" s="48">
        <v>339</v>
      </c>
      <c r="F20" s="48">
        <v>0</v>
      </c>
      <c r="G20" s="48">
        <v>542</v>
      </c>
      <c r="H20" s="48">
        <v>0</v>
      </c>
      <c r="I20" s="48">
        <v>200</v>
      </c>
      <c r="J20" s="152">
        <v>300</v>
      </c>
      <c r="K20" s="48">
        <v>3000</v>
      </c>
      <c r="L20" s="48"/>
      <c r="M20" s="48"/>
      <c r="N20" s="48"/>
    </row>
    <row r="21" spans="1:14" s="46" customFormat="1" ht="14.25" customHeight="1" hidden="1">
      <c r="A21" s="75" t="s">
        <v>181</v>
      </c>
      <c r="B21" s="265">
        <v>1114</v>
      </c>
      <c r="C21" s="265">
        <v>495</v>
      </c>
      <c r="D21" s="265">
        <v>600</v>
      </c>
      <c r="E21" s="265">
        <v>476</v>
      </c>
      <c r="F21" s="265">
        <v>2100</v>
      </c>
      <c r="G21" s="265">
        <v>475</v>
      </c>
      <c r="H21" s="265">
        <v>0</v>
      </c>
      <c r="I21" s="265">
        <v>18</v>
      </c>
      <c r="J21" s="282"/>
      <c r="K21" s="265"/>
      <c r="L21" s="265"/>
      <c r="M21" s="265"/>
      <c r="N21" s="265"/>
    </row>
    <row r="22" spans="1:14" s="46" customFormat="1" ht="14.25" customHeight="1" hidden="1">
      <c r="A22" s="75" t="s">
        <v>182</v>
      </c>
      <c r="B22" s="265">
        <v>0</v>
      </c>
      <c r="C22" s="265">
        <v>1219</v>
      </c>
      <c r="D22" s="265">
        <v>0</v>
      </c>
      <c r="E22" s="265">
        <v>0</v>
      </c>
      <c r="F22" s="265">
        <v>1361</v>
      </c>
      <c r="G22" s="265">
        <v>1144</v>
      </c>
      <c r="H22" s="265">
        <v>43</v>
      </c>
      <c r="I22" s="265">
        <v>0</v>
      </c>
      <c r="J22" s="265">
        <v>0</v>
      </c>
      <c r="K22" s="265">
        <v>0</v>
      </c>
      <c r="L22" s="265">
        <v>500</v>
      </c>
      <c r="M22" s="265">
        <v>0</v>
      </c>
      <c r="N22" s="265">
        <v>1349044</v>
      </c>
    </row>
    <row r="23" spans="1:14" s="46" customFormat="1" ht="14.25" customHeight="1" hidden="1">
      <c r="A23" s="75" t="s">
        <v>183</v>
      </c>
      <c r="B23" s="265">
        <v>150</v>
      </c>
      <c r="C23" s="265">
        <v>0</v>
      </c>
      <c r="D23" s="265">
        <v>0</v>
      </c>
      <c r="E23" s="265">
        <v>0</v>
      </c>
      <c r="F23" s="265">
        <v>1958</v>
      </c>
      <c r="G23" s="265">
        <v>186</v>
      </c>
      <c r="H23" s="265">
        <v>0</v>
      </c>
      <c r="I23" s="265">
        <v>3733</v>
      </c>
      <c r="J23" s="265">
        <v>0</v>
      </c>
      <c r="K23" s="265">
        <v>0</v>
      </c>
      <c r="L23" s="265">
        <v>53960</v>
      </c>
      <c r="M23" s="265">
        <v>1000</v>
      </c>
      <c r="N23" s="265">
        <v>881720</v>
      </c>
    </row>
    <row r="24" spans="1:14" s="46" customFormat="1" ht="14.25" customHeight="1" hidden="1">
      <c r="A24" s="75" t="s">
        <v>184</v>
      </c>
      <c r="B24" s="265">
        <v>1456</v>
      </c>
      <c r="C24" s="265">
        <v>475</v>
      </c>
      <c r="D24" s="265">
        <v>0</v>
      </c>
      <c r="E24" s="265">
        <v>0</v>
      </c>
      <c r="F24" s="265">
        <v>465</v>
      </c>
      <c r="G24" s="265">
        <v>636</v>
      </c>
      <c r="H24" s="265">
        <v>974</v>
      </c>
      <c r="I24" s="265">
        <v>329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</row>
    <row r="25" spans="1:14" s="46" customFormat="1" ht="14.25" customHeight="1" hidden="1">
      <c r="A25" s="75" t="s">
        <v>187</v>
      </c>
      <c r="B25" s="265">
        <v>709</v>
      </c>
      <c r="C25" s="265">
        <v>0</v>
      </c>
      <c r="D25" s="265">
        <v>0</v>
      </c>
      <c r="E25" s="265">
        <v>0</v>
      </c>
      <c r="F25" s="265">
        <v>478</v>
      </c>
      <c r="G25" s="265">
        <v>2256</v>
      </c>
      <c r="H25" s="265">
        <v>50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</row>
    <row r="26" spans="1:14" s="46" customFormat="1" ht="14.25" customHeight="1" hidden="1">
      <c r="A26" s="75" t="s">
        <v>195</v>
      </c>
      <c r="B26" s="265">
        <v>1195</v>
      </c>
      <c r="C26" s="265">
        <v>0</v>
      </c>
      <c r="D26" s="265">
        <v>0</v>
      </c>
      <c r="E26" s="265">
        <v>0</v>
      </c>
      <c r="F26" s="265">
        <v>1438</v>
      </c>
      <c r="G26" s="265">
        <v>388</v>
      </c>
      <c r="H26" s="265">
        <v>114</v>
      </c>
      <c r="I26" s="265">
        <v>80</v>
      </c>
      <c r="J26" s="265">
        <v>0</v>
      </c>
      <c r="K26" s="265">
        <v>0</v>
      </c>
      <c r="L26" s="265">
        <v>0</v>
      </c>
      <c r="M26" s="265">
        <v>0</v>
      </c>
      <c r="N26" s="265">
        <v>1954141</v>
      </c>
    </row>
    <row r="27" spans="1:14" s="46" customFormat="1" ht="14.25" customHeight="1" hidden="1">
      <c r="A27" s="75" t="s">
        <v>196</v>
      </c>
      <c r="B27" s="265">
        <v>1041</v>
      </c>
      <c r="C27" s="265">
        <v>610</v>
      </c>
      <c r="D27" s="265">
        <v>0</v>
      </c>
      <c r="E27" s="265">
        <v>0</v>
      </c>
      <c r="F27" s="265">
        <v>350</v>
      </c>
      <c r="G27" s="265">
        <v>0</v>
      </c>
      <c r="H27" s="265">
        <v>0</v>
      </c>
      <c r="I27" s="265">
        <v>0</v>
      </c>
      <c r="J27" s="265">
        <v>0</v>
      </c>
      <c r="K27" s="265">
        <v>0</v>
      </c>
      <c r="L27" s="265">
        <v>0</v>
      </c>
      <c r="M27" s="265">
        <v>0</v>
      </c>
      <c r="N27" s="265">
        <v>2375026</v>
      </c>
    </row>
    <row r="28" spans="1:14" s="46" customFormat="1" ht="14.25" customHeight="1">
      <c r="A28" s="75" t="s">
        <v>197</v>
      </c>
      <c r="B28" s="265">
        <v>1174</v>
      </c>
      <c r="C28" s="265">
        <v>0</v>
      </c>
      <c r="D28" s="265">
        <v>0</v>
      </c>
      <c r="E28" s="265">
        <v>0</v>
      </c>
      <c r="F28" s="265">
        <v>600</v>
      </c>
      <c r="G28" s="265">
        <v>625</v>
      </c>
      <c r="H28" s="265">
        <v>261</v>
      </c>
      <c r="I28" s="265">
        <v>138</v>
      </c>
      <c r="J28" s="265">
        <v>0</v>
      </c>
      <c r="K28" s="265">
        <v>0</v>
      </c>
      <c r="L28" s="265">
        <v>0</v>
      </c>
      <c r="M28" s="265">
        <v>0</v>
      </c>
      <c r="N28" s="265">
        <v>2461866</v>
      </c>
    </row>
    <row r="29" spans="1:14" s="46" customFormat="1" ht="14.25" customHeight="1">
      <c r="A29" s="75" t="s">
        <v>214</v>
      </c>
      <c r="B29" s="265">
        <v>0</v>
      </c>
      <c r="C29" s="265">
        <v>0</v>
      </c>
      <c r="D29" s="265">
        <v>0</v>
      </c>
      <c r="E29" s="265">
        <v>0</v>
      </c>
      <c r="F29" s="265">
        <v>538</v>
      </c>
      <c r="G29" s="265">
        <v>0</v>
      </c>
      <c r="H29" s="265">
        <v>49</v>
      </c>
      <c r="I29" s="265">
        <v>191</v>
      </c>
      <c r="J29" s="265">
        <v>0</v>
      </c>
      <c r="K29" s="265">
        <v>0</v>
      </c>
      <c r="L29" s="265">
        <v>59761</v>
      </c>
      <c r="M29" s="265">
        <v>0</v>
      </c>
      <c r="N29" s="265">
        <v>2106829</v>
      </c>
    </row>
    <row r="30" spans="1:14" s="46" customFormat="1" ht="14.25" customHeight="1">
      <c r="A30" s="75" t="s">
        <v>220</v>
      </c>
      <c r="B30" s="265">
        <v>0</v>
      </c>
      <c r="C30" s="265">
        <v>0</v>
      </c>
      <c r="D30" s="265">
        <v>0</v>
      </c>
      <c r="E30" s="265">
        <v>0</v>
      </c>
      <c r="F30" s="265">
        <v>642</v>
      </c>
      <c r="G30" s="265">
        <v>225</v>
      </c>
      <c r="H30" s="265">
        <v>0</v>
      </c>
      <c r="I30" s="265">
        <v>0</v>
      </c>
      <c r="J30" s="265">
        <v>0</v>
      </c>
      <c r="K30" s="265">
        <v>0</v>
      </c>
      <c r="L30" s="265">
        <v>58522</v>
      </c>
      <c r="M30" s="265">
        <v>0</v>
      </c>
      <c r="N30" s="265">
        <v>2056392</v>
      </c>
    </row>
    <row r="31" spans="1:14" s="46" customFormat="1" ht="14.25" customHeight="1">
      <c r="A31" s="75" t="s">
        <v>228</v>
      </c>
      <c r="B31" s="265">
        <v>0</v>
      </c>
      <c r="C31" s="265">
        <v>0</v>
      </c>
      <c r="D31" s="265">
        <v>0</v>
      </c>
      <c r="E31" s="265">
        <v>0</v>
      </c>
      <c r="F31" s="265">
        <v>0</v>
      </c>
      <c r="G31" s="265">
        <v>0</v>
      </c>
      <c r="H31" s="265">
        <v>0</v>
      </c>
      <c r="I31" s="265">
        <v>130</v>
      </c>
      <c r="J31" s="265">
        <v>0</v>
      </c>
      <c r="K31" s="265">
        <v>0</v>
      </c>
      <c r="L31" s="265">
        <v>87386</v>
      </c>
      <c r="M31" s="265">
        <v>0</v>
      </c>
      <c r="N31" s="265">
        <v>3732744</v>
      </c>
    </row>
    <row r="32" spans="1:14" s="46" customFormat="1" ht="14.25" customHeight="1">
      <c r="A32" s="75" t="s">
        <v>236</v>
      </c>
      <c r="B32" s="265">
        <f>B38+B45</f>
        <v>0</v>
      </c>
      <c r="C32" s="265">
        <f aca="true" t="shared" si="0" ref="C32:N32">C38+C45</f>
        <v>0</v>
      </c>
      <c r="D32" s="265">
        <f t="shared" si="0"/>
        <v>0</v>
      </c>
      <c r="E32" s="265">
        <f t="shared" si="0"/>
        <v>0</v>
      </c>
      <c r="F32" s="265">
        <f t="shared" si="0"/>
        <v>0</v>
      </c>
      <c r="G32" s="265">
        <f t="shared" si="0"/>
        <v>0</v>
      </c>
      <c r="H32" s="265">
        <f t="shared" si="0"/>
        <v>0</v>
      </c>
      <c r="I32" s="265">
        <f t="shared" si="0"/>
        <v>0</v>
      </c>
      <c r="J32" s="265">
        <f t="shared" si="0"/>
        <v>0</v>
      </c>
      <c r="K32" s="265">
        <f t="shared" si="0"/>
        <v>0</v>
      </c>
      <c r="L32" s="265">
        <f t="shared" si="0"/>
        <v>0</v>
      </c>
      <c r="M32" s="265">
        <f t="shared" si="0"/>
        <v>0</v>
      </c>
      <c r="N32" s="265">
        <f t="shared" si="0"/>
        <v>0</v>
      </c>
    </row>
    <row r="33" spans="1:14" ht="4.5" customHeight="1">
      <c r="A33" s="428"/>
      <c r="B33" s="429"/>
      <c r="C33" s="430"/>
      <c r="D33" s="317"/>
      <c r="E33" s="317"/>
      <c r="F33" s="317"/>
      <c r="G33" s="317"/>
      <c r="H33" s="317"/>
      <c r="I33" s="317"/>
      <c r="J33" s="284"/>
      <c r="K33" s="285"/>
      <c r="L33" s="285"/>
      <c r="M33" s="285"/>
      <c r="N33" s="285"/>
    </row>
    <row r="34" spans="1:14" s="1" customFormat="1" ht="13.5" customHeight="1" hidden="1">
      <c r="A34" s="31" t="s">
        <v>90</v>
      </c>
      <c r="B34" s="319"/>
      <c r="C34" s="320"/>
      <c r="D34" s="321"/>
      <c r="E34" s="321"/>
      <c r="F34" s="321"/>
      <c r="G34" s="321"/>
      <c r="H34" s="321"/>
      <c r="I34" s="321"/>
      <c r="J34" s="306"/>
      <c r="K34" s="261"/>
      <c r="L34" s="322"/>
      <c r="M34" s="322"/>
      <c r="N34" s="322"/>
    </row>
    <row r="35" spans="1:14" ht="16.5" hidden="1">
      <c r="A35" s="36" t="s">
        <v>0</v>
      </c>
      <c r="B35" s="323"/>
      <c r="C35" s="324"/>
      <c r="D35" s="325" t="s">
        <v>175</v>
      </c>
      <c r="E35" s="325"/>
      <c r="F35" s="325" t="s">
        <v>176</v>
      </c>
      <c r="G35" s="325"/>
      <c r="H35" s="326" t="s">
        <v>177</v>
      </c>
      <c r="I35" s="325"/>
      <c r="J35" s="298"/>
      <c r="K35" s="298"/>
      <c r="L35" s="298"/>
      <c r="M35" s="298"/>
      <c r="N35" s="298"/>
    </row>
    <row r="36" spans="1:14" ht="16.5" hidden="1">
      <c r="A36" s="58" t="s">
        <v>44</v>
      </c>
      <c r="B36" s="327"/>
      <c r="C36" s="328"/>
      <c r="D36" s="325" t="s">
        <v>178</v>
      </c>
      <c r="E36" s="325" t="s">
        <v>179</v>
      </c>
      <c r="F36" s="325" t="s">
        <v>178</v>
      </c>
      <c r="G36" s="325" t="s">
        <v>179</v>
      </c>
      <c r="H36" s="325" t="s">
        <v>178</v>
      </c>
      <c r="I36" s="325" t="s">
        <v>179</v>
      </c>
      <c r="J36" s="298"/>
      <c r="K36" s="298"/>
      <c r="L36" s="298"/>
      <c r="M36" s="298"/>
      <c r="N36" s="298"/>
    </row>
    <row r="37" spans="1:14" ht="13.5" customHeight="1" hidden="1">
      <c r="A37" s="60"/>
      <c r="B37" s="329"/>
      <c r="C37" s="330"/>
      <c r="D37" s="325" t="s">
        <v>180</v>
      </c>
      <c r="E37" s="325" t="s">
        <v>180</v>
      </c>
      <c r="F37" s="325" t="s">
        <v>180</v>
      </c>
      <c r="G37" s="325" t="s">
        <v>180</v>
      </c>
      <c r="H37" s="325" t="s">
        <v>180</v>
      </c>
      <c r="I37" s="325" t="s">
        <v>180</v>
      </c>
      <c r="J37" s="298"/>
      <c r="K37" s="298"/>
      <c r="L37" s="298"/>
      <c r="M37" s="298"/>
      <c r="N37" s="298"/>
    </row>
    <row r="38" spans="1:14" s="46" customFormat="1" ht="14.25" customHeight="1" hidden="1">
      <c r="A38" s="61" t="s">
        <v>60</v>
      </c>
      <c r="B38" s="290">
        <f>SUM(B40:B43)</f>
        <v>0</v>
      </c>
      <c r="C38" s="290">
        <f aca="true" t="shared" si="1" ref="C38:I38">SUM(C40:C43)</f>
        <v>0</v>
      </c>
      <c r="D38" s="290">
        <f t="shared" si="1"/>
        <v>0</v>
      </c>
      <c r="E38" s="290">
        <f t="shared" si="1"/>
        <v>0</v>
      </c>
      <c r="F38" s="290">
        <f t="shared" si="1"/>
        <v>0</v>
      </c>
      <c r="G38" s="290">
        <f t="shared" si="1"/>
        <v>0</v>
      </c>
      <c r="H38" s="290">
        <f t="shared" si="1"/>
        <v>0</v>
      </c>
      <c r="I38" s="290">
        <f t="shared" si="1"/>
        <v>0</v>
      </c>
      <c r="J38" s="290">
        <f>SUM(J40:J43)</f>
        <v>0</v>
      </c>
      <c r="K38" s="290">
        <f>SUM(K40:K43)</f>
        <v>0</v>
      </c>
      <c r="L38" s="290">
        <f>SUM(L40:L43)</f>
        <v>0</v>
      </c>
      <c r="M38" s="290">
        <f>SUM(M40:M43)</f>
        <v>0</v>
      </c>
      <c r="N38" s="290">
        <f>SUM(N40:N43)</f>
        <v>0</v>
      </c>
    </row>
    <row r="39" spans="1:14" ht="4.5" customHeight="1" hidden="1">
      <c r="A39" s="21"/>
      <c r="B39" s="295"/>
      <c r="C39" s="292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</row>
    <row r="40" spans="1:14" s="46" customFormat="1" ht="14.25" customHeight="1" hidden="1">
      <c r="A40" s="41" t="s">
        <v>23</v>
      </c>
      <c r="B40" s="290">
        <v>0</v>
      </c>
      <c r="C40" s="290">
        <v>0</v>
      </c>
      <c r="D40" s="290">
        <v>0</v>
      </c>
      <c r="E40" s="290">
        <v>0</v>
      </c>
      <c r="F40" s="290">
        <v>0</v>
      </c>
      <c r="G40" s="290">
        <v>0</v>
      </c>
      <c r="H40" s="290">
        <v>0</v>
      </c>
      <c r="I40" s="290">
        <v>0</v>
      </c>
      <c r="J40" s="290">
        <f>0</f>
        <v>0</v>
      </c>
      <c r="K40" s="290">
        <f>0</f>
        <v>0</v>
      </c>
      <c r="L40" s="290">
        <v>0</v>
      </c>
      <c r="M40" s="290">
        <v>0</v>
      </c>
      <c r="N40" s="290">
        <v>0</v>
      </c>
    </row>
    <row r="41" spans="1:14" s="39" customFormat="1" ht="14.25" customHeight="1" hidden="1">
      <c r="A41" s="41" t="s">
        <v>24</v>
      </c>
      <c r="B41" s="289">
        <v>0</v>
      </c>
      <c r="C41" s="289">
        <v>0</v>
      </c>
      <c r="D41" s="289">
        <v>0</v>
      </c>
      <c r="E41" s="289">
        <v>0</v>
      </c>
      <c r="F41" s="289">
        <v>0</v>
      </c>
      <c r="G41" s="289">
        <v>0</v>
      </c>
      <c r="H41" s="289">
        <v>0</v>
      </c>
      <c r="I41" s="289">
        <v>0</v>
      </c>
      <c r="J41" s="289">
        <f>0</f>
        <v>0</v>
      </c>
      <c r="K41" s="289">
        <f>0</f>
        <v>0</v>
      </c>
      <c r="L41" s="289">
        <v>0</v>
      </c>
      <c r="M41" s="289">
        <v>0</v>
      </c>
      <c r="N41" s="290">
        <v>0</v>
      </c>
    </row>
    <row r="42" spans="1:14" s="39" customFormat="1" ht="14.25" customHeight="1" hidden="1">
      <c r="A42" s="42" t="s">
        <v>68</v>
      </c>
      <c r="B42" s="309">
        <v>0</v>
      </c>
      <c r="C42" s="309">
        <v>0</v>
      </c>
      <c r="D42" s="309">
        <v>0</v>
      </c>
      <c r="E42" s="309">
        <v>0</v>
      </c>
      <c r="F42" s="309">
        <v>0</v>
      </c>
      <c r="G42" s="309">
        <v>0</v>
      </c>
      <c r="H42" s="309">
        <v>0</v>
      </c>
      <c r="I42" s="309">
        <v>0</v>
      </c>
      <c r="J42" s="309">
        <v>0</v>
      </c>
      <c r="K42" s="309">
        <v>0</v>
      </c>
      <c r="L42" s="309">
        <v>0</v>
      </c>
      <c r="M42" s="309">
        <f>0</f>
        <v>0</v>
      </c>
      <c r="N42" s="283">
        <f>0</f>
        <v>0</v>
      </c>
    </row>
    <row r="43" spans="1:14" s="39" customFormat="1" ht="14.25" customHeight="1" hidden="1">
      <c r="A43" s="42" t="s">
        <v>201</v>
      </c>
      <c r="B43" s="309">
        <v>0</v>
      </c>
      <c r="C43" s="309">
        <v>0</v>
      </c>
      <c r="D43" s="309">
        <v>0</v>
      </c>
      <c r="E43" s="309">
        <v>0</v>
      </c>
      <c r="F43" s="309">
        <v>0</v>
      </c>
      <c r="G43" s="309">
        <v>0</v>
      </c>
      <c r="H43" s="309">
        <v>0</v>
      </c>
      <c r="I43" s="309">
        <v>0</v>
      </c>
      <c r="J43" s="309">
        <v>0</v>
      </c>
      <c r="K43" s="309">
        <v>0</v>
      </c>
      <c r="L43" s="309">
        <f>0</f>
        <v>0</v>
      </c>
      <c r="M43" s="309">
        <f>0</f>
        <v>0</v>
      </c>
      <c r="N43" s="283">
        <f>0</f>
        <v>0</v>
      </c>
    </row>
    <row r="44" spans="1:14" s="6" customFormat="1" ht="4.5" customHeight="1" hidden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3"/>
    </row>
    <row r="45" spans="1:14" s="6" customFormat="1" ht="14.25" customHeight="1" hidden="1">
      <c r="A45" s="61" t="s">
        <v>167</v>
      </c>
      <c r="B45" s="289">
        <f>SUM(B47)</f>
        <v>0</v>
      </c>
      <c r="C45" s="289">
        <f aca="true" t="shared" si="2" ref="C45:N45">SUM(C47)</f>
        <v>0</v>
      </c>
      <c r="D45" s="289">
        <f t="shared" si="2"/>
        <v>0</v>
      </c>
      <c r="E45" s="289">
        <f t="shared" si="2"/>
        <v>0</v>
      </c>
      <c r="F45" s="289">
        <f t="shared" si="2"/>
        <v>0</v>
      </c>
      <c r="G45" s="289">
        <f t="shared" si="2"/>
        <v>0</v>
      </c>
      <c r="H45" s="289">
        <f t="shared" si="2"/>
        <v>0</v>
      </c>
      <c r="I45" s="289">
        <f t="shared" si="2"/>
        <v>0</v>
      </c>
      <c r="J45" s="289">
        <f t="shared" si="2"/>
        <v>0</v>
      </c>
      <c r="K45" s="289">
        <f t="shared" si="2"/>
        <v>0</v>
      </c>
      <c r="L45" s="289">
        <f t="shared" si="2"/>
        <v>0</v>
      </c>
      <c r="M45" s="289">
        <f t="shared" si="2"/>
        <v>0</v>
      </c>
      <c r="N45" s="290">
        <f t="shared" si="2"/>
        <v>0</v>
      </c>
    </row>
    <row r="46" spans="1:14" s="6" customFormat="1" ht="4.5" customHeight="1" hidden="1">
      <c r="A46" s="21"/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2"/>
    </row>
    <row r="47" spans="1:14" s="6" customFormat="1" ht="14.25" customHeight="1" hidden="1">
      <c r="A47" s="42" t="s">
        <v>191</v>
      </c>
      <c r="B47" s="309">
        <v>0</v>
      </c>
      <c r="C47" s="309">
        <v>0</v>
      </c>
      <c r="D47" s="309">
        <v>0</v>
      </c>
      <c r="E47" s="309">
        <v>0</v>
      </c>
      <c r="F47" s="309">
        <v>0</v>
      </c>
      <c r="G47" s="309">
        <v>0</v>
      </c>
      <c r="H47" s="309">
        <v>0</v>
      </c>
      <c r="I47" s="309">
        <v>0</v>
      </c>
      <c r="J47" s="309">
        <v>0</v>
      </c>
      <c r="K47" s="309">
        <v>0</v>
      </c>
      <c r="L47" s="309">
        <f>0</f>
        <v>0</v>
      </c>
      <c r="M47" s="309">
        <f>0</f>
        <v>0</v>
      </c>
      <c r="N47" s="283">
        <f>0</f>
        <v>0</v>
      </c>
    </row>
    <row r="48" s="6" customFormat="1" ht="16.5"/>
  </sheetData>
  <sheetProtection/>
  <mergeCells count="2">
    <mergeCell ref="A1:N1"/>
    <mergeCell ref="A2:A4"/>
  </mergeCells>
  <printOptions horizontalCentered="1"/>
  <pageMargins left="0.7874015748031497" right="0.7874015748031497" top="4.52755905511811" bottom="0.5118110236220472" header="0.5905511811023623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河堤、禦潮(海堤)工程實施</dc:title>
  <dc:subject/>
  <dc:creator>會計室</dc:creator>
  <cp:keywords/>
  <dc:description/>
  <cp:lastModifiedBy>張佩宜</cp:lastModifiedBy>
  <cp:lastPrinted>2023-07-12T01:10:57Z</cp:lastPrinted>
  <dcterms:created xsi:type="dcterms:W3CDTF">2005-05-06T01:31:31Z</dcterms:created>
  <dcterms:modified xsi:type="dcterms:W3CDTF">2023-07-12T01:14:21Z</dcterms:modified>
  <cp:category/>
  <cp:version/>
  <cp:contentType/>
  <cp:contentStatus/>
</cp:coreProperties>
</file>