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12060" tabRatio="748" activeTab="11"/>
  </bookViews>
  <sheets>
    <sheet name="總表海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17">'竹市'!$A$1:$P$35</definedName>
    <definedName name="_xlnm.Print_Area" localSheetId="6">'宜蘭'!$A$1:$P$37</definedName>
    <definedName name="_xlnm.Print_Area" localSheetId="14">'花蓮'!$A$1:$P$35</definedName>
    <definedName name="_xlnm.Print_Area" localSheetId="18">'金門縣'!$A$1:$P$35</definedName>
    <definedName name="_xlnm.Print_Area" localSheetId="12">'屏東'!$A$1:$P$35</definedName>
    <definedName name="_xlnm.Print_Area" localSheetId="8">'苗栗'!$A$1:$P$37</definedName>
    <definedName name="_xlnm.Print_Area" localSheetId="2">'桃園'!$A$1:$P$39</definedName>
    <definedName name="_xlnm.Print_Area" localSheetId="5">'高雄'!$A$1:$P$38</definedName>
    <definedName name="_xlnm.Print_Area" localSheetId="16">'基市'!$A$1:$P$35</definedName>
    <definedName name="_xlnm.Print_Area" localSheetId="19">'連江縣'!$A$1:$P$36</definedName>
    <definedName name="_xlnm.Print_Area" localSheetId="10">'雲林'!$A$1:$P$35</definedName>
    <definedName name="_xlnm.Print_Area" localSheetId="1">'新北'!$A$1:$P$35</definedName>
    <definedName name="_xlnm.Print_Area" localSheetId="7">'新竹'!$A$1:$P$35</definedName>
    <definedName name="_xlnm.Print_Area" localSheetId="11">'嘉義'!$A$1:$P$36</definedName>
    <definedName name="_xlnm.Print_Area" localSheetId="9">'彰化'!$A$1:$P$35</definedName>
    <definedName name="_xlnm.Print_Area" localSheetId="3">'臺中'!$A$1:$P$36</definedName>
    <definedName name="_xlnm.Print_Area" localSheetId="13">'臺東'!$A$1:$P$36</definedName>
    <definedName name="_xlnm.Print_Area" localSheetId="4">'臺南'!$A$1:$P$37</definedName>
    <definedName name="_xlnm.Print_Area" localSheetId="15">'澎湖'!$A$1:$P$36</definedName>
    <definedName name="_xlnm.Print_Area" localSheetId="0">'總表海'!$A$1:$AF$66</definedName>
  </definedNames>
  <calcPr fullCalcOnLoad="1"/>
</workbook>
</file>

<file path=xl/sharedStrings.xml><?xml version="1.0" encoding="utf-8"?>
<sst xmlns="http://schemas.openxmlformats.org/spreadsheetml/2006/main" count="1966" uniqueCount="171">
  <si>
    <t>(公尺)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</si>
  <si>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</si>
  <si>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</si>
  <si>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</si>
  <si>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</si>
  <si>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</si>
  <si>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</si>
  <si>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</si>
  <si>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</si>
  <si>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</si>
  <si>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</si>
  <si>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</si>
  <si>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</si>
  <si>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</si>
  <si>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</si>
  <si>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</si>
  <si>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</si>
  <si>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新    建    工    程</t>
  </si>
  <si>
    <t>歲    修    工    程</t>
  </si>
  <si>
    <t>整  建  工  程</t>
  </si>
  <si>
    <t>海堤</t>
  </si>
  <si>
    <t>災 修 及 搶 修 工 程</t>
  </si>
  <si>
    <t>海堤</t>
  </si>
  <si>
    <t>八十八年度</t>
  </si>
  <si>
    <t>八十四年度</t>
  </si>
  <si>
    <t>八十五年度</t>
  </si>
  <si>
    <t>八十六年度</t>
  </si>
  <si>
    <t>八十七年度</t>
  </si>
  <si>
    <t>連江縣政府</t>
  </si>
  <si>
    <t>年度別</t>
  </si>
  <si>
    <t>護岸</t>
  </si>
  <si>
    <t>資料來源：經濟部水利署公務統計報表。</t>
  </si>
  <si>
    <t>91年度</t>
  </si>
  <si>
    <t>92年度</t>
  </si>
  <si>
    <t>93年度</t>
  </si>
  <si>
    <t>新  建  工  程</t>
  </si>
  <si>
    <t>整  建  工  程</t>
  </si>
  <si>
    <t xml:space="preserve"> </t>
  </si>
  <si>
    <t xml:space="preserve">  </t>
  </si>
  <si>
    <t>十河局</t>
  </si>
  <si>
    <t xml:space="preserve"> </t>
  </si>
  <si>
    <t>整   建   工   程</t>
  </si>
  <si>
    <r>
      <t>災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修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程</t>
    </r>
  </si>
  <si>
    <t>海岸保護工</t>
  </si>
  <si>
    <t>88年下半年及89年度</t>
  </si>
  <si>
    <t>90年度</t>
  </si>
  <si>
    <t>臺灣省合計</t>
  </si>
  <si>
    <t>連江縣</t>
  </si>
  <si>
    <t>排序</t>
  </si>
  <si>
    <t>長度</t>
  </si>
  <si>
    <t>面積</t>
  </si>
  <si>
    <t>(公頃)</t>
  </si>
  <si>
    <t>海岸環境改善工程</t>
  </si>
  <si>
    <t>94年度</t>
  </si>
  <si>
    <t>95年度</t>
  </si>
  <si>
    <t>96年度</t>
  </si>
  <si>
    <t>97年度</t>
  </si>
  <si>
    <t>98年度</t>
  </si>
  <si>
    <t>99年度</t>
  </si>
  <si>
    <t>六河局</t>
  </si>
  <si>
    <t>　　　　　2.海岸環境改善工程中「海堤」、「海岸保護工」欄93年度為新建工程。</t>
  </si>
  <si>
    <t>養  護  工  程</t>
  </si>
  <si>
    <t>　　　　　2.養護工程96(含)以前為歲修工程。</t>
  </si>
  <si>
    <t>海岸環境改善工程</t>
  </si>
  <si>
    <t>新北市</t>
  </si>
  <si>
    <t>高雄市</t>
  </si>
  <si>
    <t>金門縣</t>
  </si>
  <si>
    <t>海岸保護工</t>
  </si>
  <si>
    <t>長度</t>
  </si>
  <si>
    <t>面積</t>
  </si>
  <si>
    <t>臺南市政府</t>
  </si>
  <si>
    <r>
      <t>構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造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物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維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護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管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理</t>
    </r>
  </si>
  <si>
    <r>
      <t>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程</t>
    </r>
  </si>
  <si>
    <r>
      <t>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搶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程</t>
    </r>
  </si>
  <si>
    <t>堤防綠美化面積</t>
  </si>
  <si>
    <t>七河局</t>
  </si>
  <si>
    <t>新  建  工  程</t>
  </si>
  <si>
    <t>海岸環境改善工程</t>
  </si>
  <si>
    <t>養   護   工   程</t>
  </si>
  <si>
    <t>整   建   工   程</t>
  </si>
  <si>
    <r>
      <t>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程</t>
    </r>
  </si>
  <si>
    <r>
      <t>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理</t>
    </r>
  </si>
  <si>
    <t>其他</t>
  </si>
  <si>
    <t>(處)</t>
  </si>
  <si>
    <t>(平方公尺)</t>
  </si>
  <si>
    <t>排序</t>
  </si>
  <si>
    <t>排序</t>
  </si>
  <si>
    <t>排序</t>
  </si>
  <si>
    <t>排序</t>
  </si>
  <si>
    <t>排序</t>
  </si>
  <si>
    <t>排序</t>
  </si>
  <si>
    <t>八十四年度</t>
  </si>
  <si>
    <t xml:space="preserve"> </t>
  </si>
  <si>
    <t>八十五年度</t>
  </si>
  <si>
    <t xml:space="preserve">  </t>
  </si>
  <si>
    <t>八十六年度</t>
  </si>
  <si>
    <t>八十七年度</t>
  </si>
  <si>
    <t>88年下半年及89年度</t>
  </si>
  <si>
    <t>90年度</t>
  </si>
  <si>
    <t>十河局</t>
  </si>
  <si>
    <t>一河局</t>
  </si>
  <si>
    <t>二河局</t>
  </si>
  <si>
    <t>四河局</t>
  </si>
  <si>
    <t>五河局</t>
  </si>
  <si>
    <t>八河局</t>
  </si>
  <si>
    <t>九河局</t>
  </si>
  <si>
    <t>澎湖縣政府</t>
  </si>
  <si>
    <t>說明：海堤包含防潮堤。</t>
  </si>
  <si>
    <t>臺北市</t>
  </si>
  <si>
    <t>桃園市</t>
  </si>
  <si>
    <t>五河局</t>
  </si>
  <si>
    <t>高雄市政府</t>
  </si>
  <si>
    <t>金門縣政府</t>
  </si>
  <si>
    <t>嘉義縣政府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</si>
  <si>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</si>
  <si>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</si>
  <si>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</si>
  <si>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10.5"/>
        <rFont val="Times New Roman"/>
        <family val="1"/>
      </rPr>
      <t>100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</si>
  <si>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101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</si>
  <si>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102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</si>
  <si>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103</t>
    </r>
    <r>
      <rPr>
        <sz val="10.5"/>
        <rFont val="標楷體"/>
        <family val="4"/>
      </rPr>
      <t xml:space="preserve"> 年 度</t>
    </r>
  </si>
  <si>
    <r>
      <t>104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</si>
  <si>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t>103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</si>
  <si>
    <r>
      <rPr>
        <sz val="10.5"/>
        <rFont val="Times New Roman"/>
        <family val="1"/>
      </rPr>
      <t>104</t>
    </r>
    <r>
      <rPr>
        <sz val="10.5"/>
        <rFont val="標楷體"/>
        <family val="4"/>
      </rPr>
      <t xml:space="preserve"> 年 度</t>
    </r>
  </si>
  <si>
    <t>年度別及
縣市別</t>
  </si>
  <si>
    <t>年度別及
機關別</t>
  </si>
  <si>
    <r>
      <rPr>
        <sz val="10.5"/>
        <rFont val="Times New Roman"/>
        <family val="1"/>
      </rPr>
      <t>105</t>
    </r>
    <r>
      <rPr>
        <sz val="10.5"/>
        <rFont val="標楷體"/>
        <family val="4"/>
      </rPr>
      <t xml:space="preserve"> 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</si>
  <si>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 xml:space="preserve"> 年 度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</si>
  <si>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</si>
  <si>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106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</si>
  <si>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、新北市禦潮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</si>
  <si>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、桃園市禦潮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</si>
  <si>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、臺南市禦潮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</si>
  <si>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、雲林縣禦潮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</si>
  <si>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、屏東縣禦潮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</si>
  <si>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</si>
  <si>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、澎湖縣禦潮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</si>
  <si>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、金門縣禦潮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</si>
  <si>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、連江縣禦潮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</si>
  <si>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、宜蘭縣禦潮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</si>
  <si>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、花蓮縣禦潮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</si>
  <si>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8"/>
        <rFont val="Times New Roman"/>
        <family val="1"/>
      </rPr>
      <t>107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</si>
  <si>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107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</si>
  <si>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、彰化縣禦潮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</si>
  <si>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、高雄市禦潮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</si>
  <si>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、臺東縣禦潮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</si>
  <si>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、新竹市禦潮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</si>
  <si>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8"/>
        <rFont val="Times New Roman"/>
        <family val="1"/>
      </rPr>
      <t>108</t>
    </r>
    <r>
      <rPr>
        <sz val="8"/>
        <rFont val="標楷體"/>
        <family val="4"/>
      </rPr>
      <t xml:space="preserve"> 年 度</t>
    </r>
  </si>
  <si>
    <r>
      <rPr>
        <sz val="8"/>
        <rFont val="Times New Roman"/>
        <family val="1"/>
      </rPr>
      <t>109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</si>
  <si>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108</t>
    </r>
    <r>
      <rPr>
        <sz val="10.5"/>
        <rFont val="標楷體"/>
        <family val="4"/>
      </rPr>
      <t xml:space="preserve"> 年 度</t>
    </r>
  </si>
  <si>
    <r>
      <rPr>
        <sz val="10.5"/>
        <rFont val="Times New Roman"/>
        <family val="1"/>
      </rPr>
      <t>109</t>
    </r>
    <r>
      <rPr>
        <sz val="10.5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</si>
  <si>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</si>
  <si>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8"/>
        <rFont val="Times New Roman"/>
        <family val="1"/>
      </rPr>
      <t>110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</si>
  <si>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110</t>
    </r>
    <r>
      <rPr>
        <sz val="10.5"/>
        <rFont val="標楷體"/>
        <family val="4"/>
      </rPr>
      <t xml:space="preserve"> 年 度</t>
    </r>
  </si>
  <si>
    <t>台中市政府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</si>
  <si>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</si>
  <si>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t>二河局</t>
  </si>
  <si>
    <t>三河局</t>
  </si>
  <si>
    <r>
      <rPr>
        <sz val="11"/>
        <rFont val="標楷體"/>
        <family val="4"/>
      </rPr>
      <t>說　　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海堤包含防潮堤。</t>
    </r>
  </si>
  <si>
    <r>
      <rPr>
        <sz val="11"/>
        <color indexed="9"/>
        <rFont val="標楷體"/>
        <family val="4"/>
      </rPr>
      <t>說　　明：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　係修正數。</t>
    </r>
  </si>
  <si>
    <r>
      <rPr>
        <sz val="8"/>
        <rFont val="Times New Roman"/>
        <family val="1"/>
      </rPr>
      <t>111</t>
    </r>
    <r>
      <rPr>
        <sz val="8"/>
        <rFont val="標楷體"/>
        <family val="4"/>
      </rPr>
      <t xml:space="preserve"> 年 度</t>
    </r>
  </si>
  <si>
    <r>
      <rPr>
        <sz val="10.5"/>
        <rFont val="Times New Roman"/>
        <family val="1"/>
      </rPr>
      <t>111</t>
    </r>
    <r>
      <rPr>
        <sz val="10.5"/>
        <rFont val="標楷體"/>
        <family val="4"/>
      </rPr>
      <t xml:space="preserve"> 年 度</t>
    </r>
  </si>
  <si>
    <r>
      <rPr>
        <sz val="12"/>
        <color indexed="9"/>
        <rFont val="標楷體"/>
        <family val="4"/>
      </rPr>
      <t>說明：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　係修正數。</t>
    </r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</si>
  <si>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海堤包含防潮堤。</t>
    </r>
  </si>
  <si>
    <r>
      <rPr>
        <sz val="10.5"/>
        <rFont val="Times New Roman"/>
        <family val="1"/>
      </rPr>
      <t xml:space="preserve">111  </t>
    </r>
    <r>
      <rPr>
        <sz val="10.5"/>
        <rFont val="標楷體"/>
        <family val="4"/>
      </rPr>
      <t>年 度</t>
    </r>
  </si>
  <si>
    <r>
      <rPr>
        <sz val="10.5"/>
        <rFont val="Times New Roman"/>
        <family val="1"/>
      </rPr>
      <t>111</t>
    </r>
    <r>
      <rPr>
        <sz val="10.5"/>
        <rFont val="標楷體"/>
        <family val="4"/>
      </rPr>
      <t xml:space="preserve"> 年 度</t>
    </r>
  </si>
  <si>
    <t>臺東縣政府</t>
  </si>
  <si>
    <t>桃園市政府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</si>
  <si>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、臺中市禦潮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</si>
  <si>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</si>
  <si>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、嘉義縣禦潮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工程實施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</si>
</sst>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.0_-;\-* #,##0.0_-;_-* &quot;-&quot;?_-;_-@_-"/>
    <numFmt numFmtId="186" formatCode="_(* #,##0.00_);_(* \(#,##0.00\);_(* &quot;-&quot;_);_(@_)"/>
    <numFmt numFmtId="187" formatCode="0.00_);[Red]\(0.00\)"/>
    <numFmt numFmtId="188" formatCode="#,##0.000000_);[Red]\(#,##0.0000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  <numFmt numFmtId="194" formatCode="_(* #,##0.0_);_(* \(#,##0.0\);_(* &quot;-&quot;_);_(@_)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.5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color indexed="9"/>
      <name val="標楷體"/>
      <family val="4"/>
    </font>
    <font>
      <sz val="11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1" fontId="6" fillId="0" borderId="12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distributed" vertical="center"/>
    </xf>
    <xf numFmtId="181" fontId="6" fillId="0" borderId="16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12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>
      <alignment horizontal="distributed" vertical="top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1" fontId="8" fillId="0" borderId="18" xfId="34" applyFont="1" applyBorder="1" applyAlignment="1">
      <alignment/>
    </xf>
    <xf numFmtId="181" fontId="8" fillId="0" borderId="19" xfId="34" applyFont="1" applyBorder="1" applyAlignment="1">
      <alignment/>
    </xf>
    <xf numFmtId="0" fontId="8" fillId="0" borderId="11" xfId="0" applyFont="1" applyBorder="1" applyAlignment="1">
      <alignment horizontal="distributed"/>
    </xf>
    <xf numFmtId="181" fontId="8" fillId="0" borderId="16" xfId="34" applyFont="1" applyBorder="1" applyAlignment="1">
      <alignment vertical="center"/>
    </xf>
    <xf numFmtId="181" fontId="8" fillId="0" borderId="12" xfId="34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181" fontId="8" fillId="0" borderId="20" xfId="34" applyFont="1" applyBorder="1" applyAlignment="1">
      <alignment/>
    </xf>
    <xf numFmtId="181" fontId="8" fillId="0" borderId="0" xfId="34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81" fontId="8" fillId="0" borderId="0" xfId="34" applyFont="1" applyBorder="1" applyAlignment="1">
      <alignment/>
    </xf>
    <xf numFmtId="181" fontId="8" fillId="0" borderId="0" xfId="34" applyFont="1" applyBorder="1" applyAlignment="1">
      <alignment vertical="center"/>
    </xf>
    <xf numFmtId="181" fontId="8" fillId="0" borderId="0" xfId="34" applyFont="1" applyBorder="1" applyAlignment="1">
      <alignment/>
    </xf>
    <xf numFmtId="0" fontId="12" fillId="0" borderId="12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/>
    </xf>
    <xf numFmtId="0" fontId="12" fillId="0" borderId="0" xfId="0" applyFont="1" applyBorder="1" applyAlignment="1">
      <alignment horizontal="distributed"/>
    </xf>
    <xf numFmtId="181" fontId="12" fillId="0" borderId="10" xfId="0" applyNumberFormat="1" applyFont="1" applyBorder="1" applyAlignment="1">
      <alignment horizontal="centerContinuous" vertical="center"/>
    </xf>
    <xf numFmtId="0" fontId="12" fillId="0" borderId="13" xfId="0" applyFont="1" applyBorder="1" applyAlignment="1">
      <alignment horizontal="distributed"/>
    </xf>
    <xf numFmtId="181" fontId="12" fillId="0" borderId="16" xfId="34" applyNumberFormat="1" applyFont="1" applyBorder="1" applyAlignment="1">
      <alignment/>
    </xf>
    <xf numFmtId="0" fontId="14" fillId="0" borderId="21" xfId="0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centerContinuous"/>
    </xf>
    <xf numFmtId="183" fontId="0" fillId="0" borderId="0" xfId="0" applyNumberFormat="1" applyBorder="1" applyAlignment="1">
      <alignment/>
    </xf>
    <xf numFmtId="185" fontId="6" fillId="0" borderId="15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distributed"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Continuous"/>
    </xf>
    <xf numFmtId="0" fontId="17" fillId="0" borderId="22" xfId="0" applyFont="1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23" xfId="0" applyFont="1" applyBorder="1" applyAlignment="1">
      <alignment horizontal="centerContinuous"/>
    </xf>
    <xf numFmtId="0" fontId="14" fillId="0" borderId="0" xfId="0" applyFont="1" applyBorder="1" applyAlignment="1">
      <alignment horizontal="distributed"/>
    </xf>
    <xf numFmtId="181" fontId="14" fillId="0" borderId="15" xfId="34" applyFont="1" applyBorder="1" applyAlignment="1">
      <alignment vertical="center"/>
    </xf>
    <xf numFmtId="181" fontId="14" fillId="0" borderId="10" xfId="34" applyFont="1" applyBorder="1" applyAlignment="1">
      <alignment vertical="center"/>
    </xf>
    <xf numFmtId="185" fontId="14" fillId="0" borderId="15" xfId="34" applyNumberFormat="1" applyFont="1" applyBorder="1" applyAlignment="1">
      <alignment vertical="center"/>
    </xf>
    <xf numFmtId="181" fontId="14" fillId="0" borderId="10" xfId="0" applyNumberFormat="1" applyFont="1" applyBorder="1" applyAlignment="1">
      <alignment horizontal="centerContinuous" vertical="center"/>
    </xf>
    <xf numFmtId="181" fontId="14" fillId="0" borderId="10" xfId="34" applyNumberFormat="1" applyFont="1" applyBorder="1" applyAlignment="1">
      <alignment/>
    </xf>
    <xf numFmtId="0" fontId="14" fillId="0" borderId="14" xfId="0" applyFont="1" applyBorder="1" applyAlignment="1">
      <alignment horizontal="distributed"/>
    </xf>
    <xf numFmtId="181" fontId="14" fillId="0" borderId="10" xfId="0" applyNumberFormat="1" applyFont="1" applyBorder="1" applyAlignment="1">
      <alignment horizontal="centerContinuous"/>
    </xf>
    <xf numFmtId="0" fontId="14" fillId="0" borderId="14" xfId="0" applyFont="1" applyBorder="1" applyAlignment="1">
      <alignment horizontal="distributed"/>
    </xf>
    <xf numFmtId="0" fontId="18" fillId="0" borderId="21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1" fontId="13" fillId="0" borderId="10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Continuous" vertical="center"/>
    </xf>
    <xf numFmtId="181" fontId="12" fillId="0" borderId="16" xfId="0" applyNumberFormat="1" applyFont="1" applyBorder="1" applyAlignment="1">
      <alignment horizontal="centerContinuous" vertical="center"/>
    </xf>
    <xf numFmtId="181" fontId="12" fillId="0" borderId="12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81" fontId="12" fillId="0" borderId="15" xfId="0" applyNumberFormat="1" applyFont="1" applyBorder="1" applyAlignment="1">
      <alignment horizontal="centerContinuous" vertical="center"/>
    </xf>
    <xf numFmtId="185" fontId="12" fillId="0" borderId="15" xfId="0" applyNumberFormat="1" applyFont="1" applyBorder="1" applyAlignment="1">
      <alignment horizontal="centerContinuous" vertical="center"/>
    </xf>
    <xf numFmtId="185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right" vertical="center"/>
    </xf>
    <xf numFmtId="181" fontId="1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81" fontId="13" fillId="0" borderId="10" xfId="0" applyNumberFormat="1" applyFont="1" applyBorder="1" applyAlignment="1">
      <alignment horizontal="centerContinuous"/>
    </xf>
    <xf numFmtId="185" fontId="12" fillId="0" borderId="10" xfId="0" applyNumberFormat="1" applyFont="1" applyBorder="1" applyAlignment="1">
      <alignment horizontal="centerContinuous"/>
    </xf>
    <xf numFmtId="181" fontId="12" fillId="0" borderId="10" xfId="0" applyNumberFormat="1" applyFont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81" fontId="12" fillId="0" borderId="12" xfId="0" applyNumberFormat="1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185" fontId="12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188" fontId="1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4" xfId="0" applyFont="1" applyFill="1" applyBorder="1" applyAlignment="1">
      <alignment horizontal="distributed"/>
    </xf>
    <xf numFmtId="181" fontId="17" fillId="0" borderId="15" xfId="34" applyFont="1" applyBorder="1" applyAlignment="1">
      <alignment/>
    </xf>
    <xf numFmtId="185" fontId="17" fillId="0" borderId="15" xfId="34" applyNumberFormat="1" applyFont="1" applyBorder="1" applyAlignment="1">
      <alignment/>
    </xf>
    <xf numFmtId="181" fontId="17" fillId="0" borderId="10" xfId="34" applyFont="1" applyBorder="1" applyAlignment="1">
      <alignment/>
    </xf>
    <xf numFmtId="181" fontId="17" fillId="0" borderId="15" xfId="34" applyFont="1" applyBorder="1" applyAlignment="1">
      <alignment vertical="center"/>
    </xf>
    <xf numFmtId="185" fontId="17" fillId="0" borderId="15" xfId="34" applyNumberFormat="1" applyFont="1" applyBorder="1" applyAlignment="1">
      <alignment vertical="center"/>
    </xf>
    <xf numFmtId="181" fontId="17" fillId="0" borderId="10" xfId="34" applyFont="1" applyBorder="1" applyAlignment="1">
      <alignment vertical="center"/>
    </xf>
    <xf numFmtId="181" fontId="17" fillId="0" borderId="10" xfId="34" applyNumberFormat="1" applyFont="1" applyBorder="1" applyAlignment="1">
      <alignment/>
    </xf>
    <xf numFmtId="184" fontId="17" fillId="0" borderId="15" xfId="0" applyNumberFormat="1" applyFont="1" applyBorder="1" applyAlignment="1">
      <alignment/>
    </xf>
    <xf numFmtId="185" fontId="17" fillId="0" borderId="10" xfId="34" applyNumberFormat="1" applyFont="1" applyBorder="1" applyAlignment="1">
      <alignment/>
    </xf>
    <xf numFmtId="41" fontId="17" fillId="0" borderId="10" xfId="0" applyNumberFormat="1" applyFont="1" applyBorder="1" applyAlignment="1">
      <alignment/>
    </xf>
    <xf numFmtId="41" fontId="17" fillId="0" borderId="15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181" fontId="17" fillId="0" borderId="15" xfId="34" applyNumberFormat="1" applyFont="1" applyBorder="1" applyAlignment="1">
      <alignment/>
    </xf>
    <xf numFmtId="181" fontId="13" fillId="0" borderId="16" xfId="34" applyNumberFormat="1" applyFont="1" applyBorder="1" applyAlignment="1">
      <alignment/>
    </xf>
    <xf numFmtId="181" fontId="13" fillId="0" borderId="12" xfId="34" applyNumberFormat="1" applyFont="1" applyBorder="1" applyAlignment="1">
      <alignment/>
    </xf>
    <xf numFmtId="0" fontId="12" fillId="0" borderId="14" xfId="0" applyFont="1" applyFill="1" applyBorder="1" applyAlignment="1">
      <alignment horizontal="distributed"/>
    </xf>
    <xf numFmtId="185" fontId="13" fillId="0" borderId="10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horizontal="centerContinuous" vertical="center"/>
    </xf>
    <xf numFmtId="181" fontId="13" fillId="0" borderId="10" xfId="0" applyNumberFormat="1" applyFont="1" applyBorder="1" applyAlignment="1">
      <alignment horizontal="right"/>
    </xf>
    <xf numFmtId="185" fontId="13" fillId="0" borderId="10" xfId="0" applyNumberFormat="1" applyFont="1" applyBorder="1" applyAlignment="1">
      <alignment horizontal="right"/>
    </xf>
    <xf numFmtId="181" fontId="13" fillId="0" borderId="10" xfId="0" applyNumberFormat="1" applyFont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185" fontId="13" fillId="0" borderId="15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5" fontId="13" fillId="0" borderId="16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15" xfId="0" applyNumberFormat="1" applyFont="1" applyBorder="1" applyAlignment="1">
      <alignment horizontal="centerContinuous" vertical="center"/>
    </xf>
    <xf numFmtId="181" fontId="13" fillId="0" borderId="12" xfId="0" applyNumberFormat="1" applyFont="1" applyBorder="1" applyAlignment="1">
      <alignment horizontal="right" vertical="center"/>
    </xf>
    <xf numFmtId="181" fontId="13" fillId="0" borderId="12" xfId="0" applyNumberFormat="1" applyFont="1" applyBorder="1" applyAlignment="1">
      <alignment horizontal="left" vertical="center"/>
    </xf>
    <xf numFmtId="185" fontId="13" fillId="0" borderId="12" xfId="0" applyNumberFormat="1" applyFont="1" applyBorder="1" applyAlignment="1">
      <alignment horizontal="left" vertical="center"/>
    </xf>
    <xf numFmtId="181" fontId="13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/>
    </xf>
    <xf numFmtId="185" fontId="13" fillId="0" borderId="12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horizontal="centerContinuous"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5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81" fontId="13" fillId="0" borderId="16" xfId="0" applyNumberFormat="1" applyFont="1" applyBorder="1" applyAlignment="1">
      <alignment horizontal="right" vertical="center"/>
    </xf>
    <xf numFmtId="185" fontId="13" fillId="0" borderId="16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7" fillId="0" borderId="14" xfId="0" applyFont="1" applyFill="1" applyBorder="1" applyAlignment="1">
      <alignment horizontal="distributed"/>
    </xf>
    <xf numFmtId="185" fontId="13" fillId="0" borderId="16" xfId="0" applyNumberFormat="1" applyFont="1" applyBorder="1" applyAlignment="1">
      <alignment horizontal="centerContinuous"/>
    </xf>
    <xf numFmtId="181" fontId="13" fillId="0" borderId="12" xfId="0" applyNumberFormat="1" applyFont="1" applyBorder="1" applyAlignment="1">
      <alignment horizontal="right"/>
    </xf>
    <xf numFmtId="181" fontId="12" fillId="0" borderId="15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>
      <alignment vertical="center"/>
    </xf>
    <xf numFmtId="185" fontId="13" fillId="0" borderId="12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85" fontId="13" fillId="0" borderId="15" xfId="0" applyNumberFormat="1" applyFont="1" applyBorder="1" applyAlignment="1">
      <alignment/>
    </xf>
    <xf numFmtId="0" fontId="13" fillId="0" borderId="10" xfId="0" applyFont="1" applyBorder="1" applyAlignment="1">
      <alignment/>
    </xf>
    <xf numFmtId="181" fontId="13" fillId="0" borderId="16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0" borderId="11" xfId="0" applyFont="1" applyBorder="1" applyAlignment="1">
      <alignment vertical="center"/>
    </xf>
    <xf numFmtId="181" fontId="13" fillId="0" borderId="12" xfId="0" applyNumberFormat="1" applyFont="1" applyBorder="1" applyAlignment="1">
      <alignment horizontal="centerContinuous" vertical="center"/>
    </xf>
    <xf numFmtId="185" fontId="13" fillId="0" borderId="12" xfId="0" applyNumberFormat="1" applyFont="1" applyBorder="1" applyAlignment="1">
      <alignment horizontal="centerContinuous" vertical="center"/>
    </xf>
    <xf numFmtId="194" fontId="17" fillId="0" borderId="15" xfId="34" applyNumberFormat="1" applyFont="1" applyBorder="1" applyAlignment="1">
      <alignment vertical="center"/>
    </xf>
    <xf numFmtId="181" fontId="17" fillId="0" borderId="15" xfId="34" applyNumberFormat="1" applyFont="1" applyBorder="1" applyAlignment="1">
      <alignment vertical="center"/>
    </xf>
    <xf numFmtId="181" fontId="17" fillId="0" borderId="10" xfId="34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76200</xdr:rowOff>
    </xdr:from>
    <xdr:to>
      <xdr:col>0</xdr:col>
      <xdr:colOff>190500</xdr:colOff>
      <xdr:row>63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6200"/>
          <a:ext cx="180975" cy="595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 editAs="oneCell">
    <xdr:from>
      <xdr:col>1</xdr:col>
      <xdr:colOff>809625</xdr:colOff>
      <xdr:row>64</xdr:row>
      <xdr:rowOff>171450</xdr:rowOff>
    </xdr:from>
    <xdr:to>
      <xdr:col>1</xdr:col>
      <xdr:colOff>809625</xdr:colOff>
      <xdr:row>65</xdr:row>
      <xdr:rowOff>161925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0293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65</xdr:row>
      <xdr:rowOff>0</xdr:rowOff>
    </xdr:from>
    <xdr:to>
      <xdr:col>1</xdr:col>
      <xdr:colOff>809625</xdr:colOff>
      <xdr:row>65</xdr:row>
      <xdr:rowOff>0</xdr:rowOff>
    </xdr:to>
    <xdr:pic>
      <xdr:nvPicPr>
        <xdr:cNvPr id="3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4</xdr:col>
      <xdr:colOff>228600</xdr:colOff>
      <xdr:row>65</xdr:row>
      <xdr:rowOff>171450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0483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32</xdr:row>
      <xdr:rowOff>152400</xdr:rowOff>
    </xdr:from>
    <xdr:to>
      <xdr:col>22</xdr:col>
      <xdr:colOff>238125</xdr:colOff>
      <xdr:row>33</xdr:row>
      <xdr:rowOff>142875</xdr:rowOff>
    </xdr:to>
    <xdr:pic>
      <xdr:nvPicPr>
        <xdr:cNvPr id="5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657350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30</xdr:row>
      <xdr:rowOff>0</xdr:rowOff>
    </xdr:from>
    <xdr:to>
      <xdr:col>11</xdr:col>
      <xdr:colOff>266700</xdr:colOff>
      <xdr:row>30</xdr:row>
      <xdr:rowOff>152400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526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38</xdr:row>
      <xdr:rowOff>19050</xdr:rowOff>
    </xdr:from>
    <xdr:to>
      <xdr:col>0</xdr:col>
      <xdr:colOff>819150</xdr:colOff>
      <xdr:row>38</xdr:row>
      <xdr:rowOff>171450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003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6"/>
  <sheetViews>
    <sheetView workbookViewId="0" topLeftCell="A1">
      <selection activeCell="B1" sqref="B1"/>
    </sheetView>
  </sheetViews>
  <sheetFormatPr defaultColWidth="9.00390625" defaultRowHeight="15.75"/>
  <cols>
    <col min="1" max="1" width="4.625" style="15" customWidth="1"/>
    <col min="2" max="2" width="10.625" style="4" customWidth="1"/>
    <col min="3" max="3" width="7.50390625" style="4" hidden="1" customWidth="1"/>
    <col min="4" max="4" width="0.12890625" style="4" hidden="1" customWidth="1"/>
    <col min="5" max="5" width="5.875" style="4" customWidth="1"/>
    <col min="6" max="6" width="2.875" style="4" customWidth="1"/>
    <col min="7" max="7" width="5.125" style="4" customWidth="1"/>
    <col min="8" max="8" width="2.875" style="4" customWidth="1"/>
    <col min="9" max="9" width="5.875" style="4" customWidth="1"/>
    <col min="10" max="10" width="2.875" style="4" customWidth="1"/>
    <col min="11" max="11" width="5.125" style="4" customWidth="1"/>
    <col min="12" max="12" width="2.875" style="4" customWidth="1"/>
    <col min="13" max="13" width="4.625" style="4" hidden="1" customWidth="1"/>
    <col min="14" max="14" width="3.375" style="4" hidden="1" customWidth="1"/>
    <col min="15" max="15" width="6.125" style="4" customWidth="1"/>
    <col min="16" max="16" width="2.875" style="4" customWidth="1"/>
    <col min="17" max="17" width="5.375" style="4" customWidth="1"/>
    <col min="18" max="18" width="2.875" style="4" customWidth="1"/>
    <col min="19" max="19" width="5.50390625" style="4" customWidth="1"/>
    <col min="20" max="20" width="2.875" style="4" customWidth="1"/>
    <col min="21" max="21" width="5.625" style="4" customWidth="1"/>
    <col min="22" max="22" width="2.875" style="4" customWidth="1"/>
    <col min="23" max="23" width="5.50390625" style="4" customWidth="1"/>
    <col min="24" max="24" width="2.875" style="4" customWidth="1"/>
    <col min="25" max="25" width="5.50390625" style="4" customWidth="1"/>
    <col min="26" max="26" width="2.875" style="4" customWidth="1"/>
    <col min="27" max="27" width="6.50390625" style="4" customWidth="1"/>
    <col min="28" max="28" width="2.875" style="4" customWidth="1"/>
    <col min="29" max="29" width="5.625" style="4" customWidth="1"/>
    <col min="30" max="30" width="2.875" style="4" customWidth="1"/>
    <col min="31" max="31" width="7.875" style="4" customWidth="1"/>
    <col min="32" max="32" width="2.875" style="4" customWidth="1"/>
    <col min="33" max="33" width="5.50390625" style="4" customWidth="1"/>
    <col min="34" max="34" width="5.00390625" style="61" hidden="1" customWidth="1"/>
    <col min="35" max="35" width="3.375" style="61" hidden="1" customWidth="1"/>
    <col min="36" max="37" width="7.625" style="61" hidden="1" customWidth="1"/>
    <col min="38" max="38" width="2.625" style="61" hidden="1" customWidth="1"/>
    <col min="39" max="39" width="9.625" style="61" hidden="1" customWidth="1"/>
    <col min="40" max="41" width="8.875" style="61" hidden="1" customWidth="1"/>
    <col min="42" max="42" width="8.125" style="61" hidden="1" customWidth="1"/>
    <col min="43" max="43" width="10.00390625" style="61" hidden="1" customWidth="1"/>
    <col min="44" max="44" width="8.125" style="4" hidden="1" customWidth="1"/>
    <col min="45" max="45" width="2.75390625" style="4" hidden="1" customWidth="1"/>
    <col min="46" max="46" width="8.50390625" style="4" hidden="1" customWidth="1"/>
    <col min="47" max="47" width="6.875" style="4" customWidth="1"/>
    <col min="48" max="48" width="6.625" style="4" customWidth="1"/>
    <col min="49" max="49" width="7.125" style="4" customWidth="1"/>
    <col min="50" max="16384" width="9.00390625" style="4" customWidth="1"/>
  </cols>
  <sheetData>
    <row r="1" spans="2:43" ht="51" customHeight="1">
      <c r="B1" s="173" t="s">
        <v>135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8"/>
      <c r="AB1" s="18"/>
      <c r="AC1" s="18"/>
      <c r="AD1" s="18"/>
      <c r="AE1" s="18"/>
      <c r="AF1" s="1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2:43" ht="12.75" customHeight="1" hidden="1">
      <c r="B2" s="22" t="s">
        <v>29</v>
      </c>
      <c r="C2" s="23" t="s">
        <v>17</v>
      </c>
      <c r="D2" s="23"/>
      <c r="E2" s="23" t="s">
        <v>18</v>
      </c>
      <c r="F2" s="23"/>
      <c r="G2" s="23"/>
      <c r="H2" s="23"/>
      <c r="I2" s="23"/>
      <c r="J2" s="23"/>
      <c r="K2" s="23"/>
      <c r="L2" s="23"/>
      <c r="M2" s="23"/>
      <c r="N2" s="23"/>
      <c r="O2" s="23" t="s">
        <v>18</v>
      </c>
      <c r="P2" s="23"/>
      <c r="Q2" s="23"/>
      <c r="R2" s="23"/>
      <c r="S2" s="23" t="s">
        <v>19</v>
      </c>
      <c r="T2" s="23"/>
      <c r="U2" s="23"/>
      <c r="V2" s="23"/>
      <c r="W2" s="24" t="s">
        <v>21</v>
      </c>
      <c r="X2" s="25"/>
      <c r="Y2" s="25"/>
      <c r="Z2" s="43"/>
      <c r="AA2" s="24" t="s">
        <v>21</v>
      </c>
      <c r="AB2" s="25"/>
      <c r="AC2" s="24" t="s">
        <v>21</v>
      </c>
      <c r="AD2" s="25"/>
      <c r="AE2" s="25"/>
      <c r="AF2" s="43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2:43" ht="12" customHeight="1" hidden="1">
      <c r="B3" s="26"/>
      <c r="C3" s="27" t="s">
        <v>20</v>
      </c>
      <c r="D3" s="27" t="s">
        <v>30</v>
      </c>
      <c r="E3" s="27" t="s">
        <v>20</v>
      </c>
      <c r="F3" s="27"/>
      <c r="G3" s="27" t="s">
        <v>30</v>
      </c>
      <c r="H3" s="27"/>
      <c r="I3" s="27"/>
      <c r="J3" s="27"/>
      <c r="K3" s="27"/>
      <c r="L3" s="27"/>
      <c r="M3" s="27"/>
      <c r="N3" s="27"/>
      <c r="O3" s="27" t="s">
        <v>20</v>
      </c>
      <c r="P3" s="27"/>
      <c r="Q3" s="27" t="s">
        <v>30</v>
      </c>
      <c r="R3" s="27"/>
      <c r="S3" s="27" t="s">
        <v>20</v>
      </c>
      <c r="T3" s="27"/>
      <c r="U3" s="27" t="s">
        <v>30</v>
      </c>
      <c r="V3" s="27"/>
      <c r="W3" s="27" t="s">
        <v>20</v>
      </c>
      <c r="X3" s="27"/>
      <c r="Y3" s="27" t="s">
        <v>30</v>
      </c>
      <c r="Z3" s="43"/>
      <c r="AA3" s="27" t="s">
        <v>20</v>
      </c>
      <c r="AB3" s="27"/>
      <c r="AC3" s="27" t="s">
        <v>20</v>
      </c>
      <c r="AD3" s="27"/>
      <c r="AE3" s="27" t="s">
        <v>30</v>
      </c>
      <c r="AF3" s="43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43" ht="12" customHeight="1" hidden="1">
      <c r="A4" s="17"/>
      <c r="B4" s="28"/>
      <c r="C4" s="23" t="s">
        <v>0</v>
      </c>
      <c r="D4" s="23" t="s">
        <v>0</v>
      </c>
      <c r="E4" s="23" t="s">
        <v>0</v>
      </c>
      <c r="F4" s="23"/>
      <c r="G4" s="23" t="s">
        <v>0</v>
      </c>
      <c r="H4" s="23"/>
      <c r="I4" s="23"/>
      <c r="J4" s="23"/>
      <c r="K4" s="23"/>
      <c r="L4" s="23"/>
      <c r="M4" s="23"/>
      <c r="N4" s="23"/>
      <c r="O4" s="23" t="s">
        <v>0</v>
      </c>
      <c r="P4" s="23"/>
      <c r="Q4" s="23" t="s">
        <v>0</v>
      </c>
      <c r="R4" s="23"/>
      <c r="S4" s="23" t="s">
        <v>0</v>
      </c>
      <c r="T4" s="23"/>
      <c r="U4" s="23" t="s">
        <v>0</v>
      </c>
      <c r="V4" s="23"/>
      <c r="W4" s="23" t="s">
        <v>0</v>
      </c>
      <c r="X4" s="23"/>
      <c r="Y4" s="23" t="s">
        <v>0</v>
      </c>
      <c r="Z4" s="43"/>
      <c r="AA4" s="23" t="s">
        <v>0</v>
      </c>
      <c r="AB4" s="23"/>
      <c r="AC4" s="23" t="s">
        <v>0</v>
      </c>
      <c r="AD4" s="23"/>
      <c r="AE4" s="23" t="s">
        <v>0</v>
      </c>
      <c r="AF4" s="43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ht="12.75" customHeight="1" hidden="1">
      <c r="A5" s="17"/>
      <c r="B5" s="29" t="s">
        <v>24</v>
      </c>
      <c r="C5" s="30" t="e">
        <f>SUM('新北'!B5,'宜蘭'!B5,'桃園'!B5,'新竹'!B5,'苗栗'!B5,'臺中'!B5,'彰化'!B5,#REF!,'雲林'!B5,'嘉義'!B5,'臺南'!B5,'高雄'!B5,'屏東'!B5,'臺東'!B5,'花蓮'!B5,'澎湖'!B5,'竹市'!B5)</f>
        <v>#REF!</v>
      </c>
      <c r="D5" s="30" t="e">
        <f>SUM('新北'!C5,'宜蘭'!C5,'桃園'!C5,'新竹'!C5,'苗栗'!C5,'臺中'!C5,'彰化'!C5,#REF!,'雲林'!C5,'嘉義'!C5,'臺南'!C5,'高雄'!C5,'屏東'!C5,'臺東'!C5,'花蓮'!C5,'澎湖'!C5,'竹市'!C5)</f>
        <v>#REF!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e">
        <f>SUM('新北'!H5,'宜蘭'!H5,'桃園'!H5,'新竹'!H5,'苗栗'!H5,'臺中'!H5,'彰化'!H5,#REF!,'雲林'!H5,'嘉義'!H5,'臺南'!H5,'高雄'!H5,'屏東'!H5,'臺東'!H5,'花蓮'!H5,'澎湖'!H5,'竹市'!H5)</f>
        <v>#REF!</v>
      </c>
      <c r="P5" s="30"/>
      <c r="Q5" s="30" t="e">
        <f>SUM('新北'!I5,'宜蘭'!I5,'桃園'!I5,'新竹'!I5,'苗栗'!I5,'臺中'!I5,'彰化'!I5,#REF!,'雲林'!I5,'嘉義'!I5,'臺南'!I5,'高雄'!I5,'屏東'!I5,'臺東'!I5,'花蓮'!I5,'澎湖'!I5,'竹市'!I5)</f>
        <v>#REF!</v>
      </c>
      <c r="R5" s="30"/>
      <c r="S5" s="30" t="e">
        <f>SUM('新北'!J5,'宜蘭'!J5,'桃園'!J5,'新竹'!J5,'苗栗'!J5,'臺中'!J5,'彰化'!J5,#REF!,'雲林'!J5,'嘉義'!J5,'臺南'!J5,'高雄'!J5,'屏東'!J5,'臺東'!J5,'花蓮'!J5,'澎湖'!J5,'竹市'!J5)</f>
        <v>#REF!</v>
      </c>
      <c r="T5" s="30"/>
      <c r="U5" s="30" t="e">
        <f>SUM('新北'!K5,'宜蘭'!K5,'桃園'!K5,'新竹'!K5,'苗栗'!K5,'臺中'!K5,'彰化'!K5,#REF!,'雲林'!K5,'嘉義'!K5,'臺南'!K5,'高雄'!K5,'屏東'!K5,'臺東'!K5,'花蓮'!K5,'澎湖'!K5,'竹市'!K5)</f>
        <v>#REF!</v>
      </c>
      <c r="V5" s="30"/>
      <c r="W5" s="30" t="e">
        <f>SUM('新北'!L5,'宜蘭'!L5,'桃園'!L5,'新竹'!L5,'苗栗'!L5,'臺中'!L5,'彰化'!L5,#REF!,'雲林'!L5,'嘉義'!L5,'臺南'!L5,'高雄'!L5,'屏東'!L5,'臺東'!L5,'花蓮'!L5,'澎湖'!L5,'竹市'!L5)</f>
        <v>#REF!</v>
      </c>
      <c r="X5" s="31"/>
      <c r="Y5" s="31" t="e">
        <f>SUM('新北'!M5,'宜蘭'!M5,'桃園'!M5,'新竹'!M5,'苗栗'!M5,'臺中'!M5,'彰化'!M5,#REF!,'雲林'!M5,'嘉義'!M5,'臺南'!M5,'高雄'!M5,'屏東'!M5,'臺東'!M5,'花蓮'!M5,'澎湖'!M5,'竹市'!M5)</f>
        <v>#REF!</v>
      </c>
      <c r="Z5" s="44"/>
      <c r="AA5" s="30" t="e">
        <f>SUM('新北'!S5,'宜蘭'!S5,'桃園'!S5,'新竹'!S5,'苗栗'!S5,'臺中'!S5,'彰化'!S5,#REF!,'雲林'!S5,'嘉義'!S5,'臺南'!S5,'高雄'!S5,'屏東'!S5,'臺東'!S5,'花蓮'!S5,'澎湖'!S5,'竹市'!S5)</f>
        <v>#REF!</v>
      </c>
      <c r="AB5" s="31"/>
      <c r="AC5" s="30" t="e">
        <f>SUM('新北'!U5,'宜蘭'!U5,'桃園'!U5,'新竹'!U5,'苗栗'!U5,'臺中'!U5,'彰化'!U5,#REF!,'雲林'!U5,'嘉義'!U5,'臺南'!U5,'高雄'!U5,'屏東'!U5,'臺東'!U5,'花蓮'!U5,'澎湖'!U5,'竹市'!U5)</f>
        <v>#REF!</v>
      </c>
      <c r="AD5" s="31"/>
      <c r="AE5" s="31" t="e">
        <f>SUM('新北'!T5,'宜蘭'!T5,'桃園'!T5,'新竹'!T5,'苗栗'!T5,'臺中'!T5,'彰化'!T5,#REF!,'雲林'!T5,'嘉義'!T5,'臺南'!T5,'高雄'!T5,'屏東'!T5,'臺東'!T5,'花蓮'!T5,'澎湖'!T5,'竹市'!T5)</f>
        <v>#REF!</v>
      </c>
      <c r="AF5" s="44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12" customHeight="1" hidden="1">
      <c r="A6" s="17"/>
      <c r="B6" s="32" t="s">
        <v>25</v>
      </c>
      <c r="C6" s="33" t="e">
        <f>SUM('新北'!B6,'宜蘭'!B6,'桃園'!B6,'新竹'!B6,'苗栗'!B6,'臺中'!B6,'彰化'!B6,#REF!,'雲林'!B6,'嘉義'!B6,'臺南'!B6,'高雄'!B6,'屏東'!B6,'臺東'!B6,'花蓮'!B6,'澎湖'!B6,'竹市'!B6)</f>
        <v>#REF!</v>
      </c>
      <c r="D6" s="33" t="e">
        <f>SUM('新北'!C6,'宜蘭'!C6,'桃園'!C6,'新竹'!C6,'苗栗'!C6,'臺中'!C6,'彰化'!C6,#REF!,'雲林'!C6,'嘉義'!C6,'臺南'!C6,'高雄'!C6,'屏東'!C6,'臺東'!C6,'花蓮'!C6,'澎湖'!C6,'竹市'!C6)</f>
        <v>#REF!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 t="e">
        <f>SUM('新北'!H6,'宜蘭'!H6,'桃園'!H6,'新竹'!H6,'苗栗'!H6,'臺中'!H6,'彰化'!H6,#REF!,'雲林'!H6,'嘉義'!H6,'臺南'!H6,'高雄'!H6,'屏東'!H6,'臺東'!H6,'花蓮'!H6,'澎湖'!H6,'竹市'!H6)</f>
        <v>#REF!</v>
      </c>
      <c r="P6" s="33"/>
      <c r="Q6" s="33" t="e">
        <f>SUM('新北'!I6,'宜蘭'!I6,'桃園'!I6,'新竹'!I6,'苗栗'!I6,'臺中'!I6,'彰化'!I6,#REF!,'雲林'!I6,'嘉義'!I6,'臺南'!I6,'高雄'!I6,'屏東'!I6,'臺東'!I6,'花蓮'!I6,'澎湖'!I6,'竹市'!I6)</f>
        <v>#REF!</v>
      </c>
      <c r="R6" s="33"/>
      <c r="S6" s="33" t="e">
        <f>SUM('新北'!J6,'宜蘭'!J6,'桃園'!J6,'新竹'!J6,'苗栗'!J6,'臺中'!J6,'彰化'!J6,#REF!,'雲林'!J6,'嘉義'!J6,'臺南'!J6,'高雄'!J6,'屏東'!J6,'臺東'!J6,'花蓮'!J6,'澎湖'!J6,'竹市'!J6)</f>
        <v>#REF!</v>
      </c>
      <c r="T6" s="33"/>
      <c r="U6" s="33" t="e">
        <f>SUM('新北'!K6,'宜蘭'!K6,'桃園'!K6,'新竹'!K6,'苗栗'!K6,'臺中'!K6,'彰化'!K6,#REF!,'雲林'!K6,'嘉義'!K6,'臺南'!K6,'高雄'!K6,'屏東'!K6,'臺東'!K6,'花蓮'!K6,'澎湖'!K6,'竹市'!K6)</f>
        <v>#REF!</v>
      </c>
      <c r="V6" s="33"/>
      <c r="W6" s="33" t="e">
        <f>SUM('新北'!L6,'宜蘭'!L6,'桃園'!L6,'新竹'!L6,'苗栗'!L6,'臺中'!L6,'彰化'!L6,#REF!,'雲林'!L6,'嘉義'!L6,'臺南'!L6,'高雄'!L6,'屏東'!L6,'臺東'!L6,'花蓮'!L6,'澎湖'!L6,'竹市'!L6)</f>
        <v>#REF!</v>
      </c>
      <c r="X6" s="34"/>
      <c r="Y6" s="34" t="e">
        <f>SUM('新北'!M6,'宜蘭'!M6,'桃園'!M6,'新竹'!M6,'苗栗'!M6,'臺中'!M6,'彰化'!M6,#REF!,'雲林'!M6,'嘉義'!M6,'臺南'!M6,'高雄'!M6,'屏東'!M6,'臺東'!M6,'花蓮'!M6,'澎湖'!M6,'竹市'!M6)</f>
        <v>#REF!</v>
      </c>
      <c r="Z6" s="45"/>
      <c r="AA6" s="33" t="e">
        <f>SUM('新北'!S6,'宜蘭'!S6,'桃園'!S6,'新竹'!S6,'苗栗'!S6,'臺中'!S6,'彰化'!S6,#REF!,'雲林'!S6,'嘉義'!S6,'臺南'!S6,'高雄'!S6,'屏東'!S6,'臺東'!S6,'花蓮'!S6,'澎湖'!S6,'竹市'!S6)</f>
        <v>#REF!</v>
      </c>
      <c r="AB6" s="34"/>
      <c r="AC6" s="33" t="e">
        <f>SUM('新北'!U6,'宜蘭'!U6,'桃園'!U6,'新竹'!U6,'苗栗'!U6,'臺中'!U6,'彰化'!U6,#REF!,'雲林'!U6,'嘉義'!U6,'臺南'!U6,'高雄'!U6,'屏東'!U6,'臺東'!U6,'花蓮'!U6,'澎湖'!U6,'竹市'!U6)</f>
        <v>#REF!</v>
      </c>
      <c r="AD6" s="34"/>
      <c r="AE6" s="34" t="e">
        <f>SUM('新北'!T6,'宜蘭'!T6,'桃園'!T6,'新竹'!T6,'苗栗'!T6,'臺中'!T6,'彰化'!T6,#REF!,'雲林'!T6,'嘉義'!T6,'臺南'!T6,'高雄'!T6,'屏東'!T6,'臺東'!T6,'花蓮'!T6,'澎湖'!T6,'竹市'!T6)</f>
        <v>#REF!</v>
      </c>
      <c r="AF6" s="45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43" ht="4.5" customHeight="1" hidden="1">
      <c r="A7" s="17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46"/>
      <c r="AA7" s="36"/>
      <c r="AB7" s="36"/>
      <c r="AC7" s="36"/>
      <c r="AD7" s="36"/>
      <c r="AE7" s="36"/>
      <c r="AF7" s="46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2:43" ht="13.5" customHeight="1">
      <c r="B8" s="211" t="s">
        <v>124</v>
      </c>
      <c r="C8" s="68" t="s">
        <v>76</v>
      </c>
      <c r="D8" s="68"/>
      <c r="E8" s="68" t="s">
        <v>77</v>
      </c>
      <c r="F8" s="68"/>
      <c r="G8" s="68"/>
      <c r="H8" s="68"/>
      <c r="I8" s="68"/>
      <c r="J8" s="68"/>
      <c r="K8" s="68"/>
      <c r="L8" s="68"/>
      <c r="M8" s="68"/>
      <c r="N8" s="68"/>
      <c r="O8" s="68" t="s">
        <v>78</v>
      </c>
      <c r="P8" s="68"/>
      <c r="Q8" s="68"/>
      <c r="R8" s="68"/>
      <c r="S8" s="68" t="s">
        <v>79</v>
      </c>
      <c r="T8" s="68"/>
      <c r="U8" s="68"/>
      <c r="V8" s="68"/>
      <c r="W8" s="68" t="s">
        <v>80</v>
      </c>
      <c r="X8" s="69"/>
      <c r="Y8" s="69"/>
      <c r="Z8" s="70"/>
      <c r="AA8" s="68" t="s">
        <v>81</v>
      </c>
      <c r="AB8" s="69"/>
      <c r="AC8" s="68"/>
      <c r="AD8" s="69"/>
      <c r="AE8" s="69"/>
      <c r="AF8" s="7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2:43" ht="12" customHeight="1">
      <c r="B9" s="212"/>
      <c r="C9" s="71" t="s">
        <v>20</v>
      </c>
      <c r="D9" s="71" t="s">
        <v>43</v>
      </c>
      <c r="E9" s="71" t="s">
        <v>20</v>
      </c>
      <c r="F9" s="72" t="s">
        <v>40</v>
      </c>
      <c r="G9" s="71" t="s">
        <v>43</v>
      </c>
      <c r="H9" s="72"/>
      <c r="I9" s="71" t="s">
        <v>49</v>
      </c>
      <c r="J9" s="71"/>
      <c r="K9" s="71" t="s">
        <v>50</v>
      </c>
      <c r="L9" s="71"/>
      <c r="M9" s="71" t="s">
        <v>82</v>
      </c>
      <c r="N9" s="71"/>
      <c r="O9" s="71" t="s">
        <v>20</v>
      </c>
      <c r="P9" s="72" t="s">
        <v>40</v>
      </c>
      <c r="Q9" s="71" t="s">
        <v>43</v>
      </c>
      <c r="R9" s="72"/>
      <c r="S9" s="71" t="s">
        <v>20</v>
      </c>
      <c r="T9" s="72" t="s">
        <v>40</v>
      </c>
      <c r="U9" s="71" t="s">
        <v>43</v>
      </c>
      <c r="V9" s="72"/>
      <c r="W9" s="71" t="s">
        <v>20</v>
      </c>
      <c r="X9" s="72" t="s">
        <v>40</v>
      </c>
      <c r="Y9" s="71" t="s">
        <v>43</v>
      </c>
      <c r="Z9" s="73"/>
      <c r="AA9" s="71" t="s">
        <v>20</v>
      </c>
      <c r="AB9" s="72" t="s">
        <v>40</v>
      </c>
      <c r="AC9" s="74" t="s">
        <v>43</v>
      </c>
      <c r="AD9" s="75"/>
      <c r="AE9" s="71" t="s">
        <v>74</v>
      </c>
      <c r="AF9" s="73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6.5">
      <c r="A10" s="17"/>
      <c r="B10" s="213"/>
      <c r="C10" s="63" t="s">
        <v>0</v>
      </c>
      <c r="D10" s="63" t="s">
        <v>0</v>
      </c>
      <c r="E10" s="63" t="s">
        <v>0</v>
      </c>
      <c r="F10" s="85" t="s">
        <v>88</v>
      </c>
      <c r="G10" s="63" t="s">
        <v>0</v>
      </c>
      <c r="H10" s="85" t="s">
        <v>86</v>
      </c>
      <c r="I10" s="63" t="s">
        <v>0</v>
      </c>
      <c r="J10" s="85" t="s">
        <v>85</v>
      </c>
      <c r="K10" s="63" t="s">
        <v>51</v>
      </c>
      <c r="L10" s="85" t="s">
        <v>89</v>
      </c>
      <c r="M10" s="63" t="s">
        <v>83</v>
      </c>
      <c r="N10" s="54" t="s">
        <v>48</v>
      </c>
      <c r="O10" s="63" t="s">
        <v>0</v>
      </c>
      <c r="P10" s="85" t="s">
        <v>90</v>
      </c>
      <c r="Q10" s="63" t="s">
        <v>0</v>
      </c>
      <c r="R10" s="85" t="s">
        <v>87</v>
      </c>
      <c r="S10" s="63" t="s">
        <v>0</v>
      </c>
      <c r="T10" s="85" t="s">
        <v>87</v>
      </c>
      <c r="U10" s="63" t="s">
        <v>0</v>
      </c>
      <c r="V10" s="85" t="s">
        <v>87</v>
      </c>
      <c r="W10" s="63" t="s">
        <v>0</v>
      </c>
      <c r="X10" s="85" t="s">
        <v>87</v>
      </c>
      <c r="Y10" s="63" t="s">
        <v>0</v>
      </c>
      <c r="Z10" s="86" t="s">
        <v>87</v>
      </c>
      <c r="AA10" s="63" t="s">
        <v>0</v>
      </c>
      <c r="AB10" s="85" t="s">
        <v>87</v>
      </c>
      <c r="AC10" s="63" t="s">
        <v>0</v>
      </c>
      <c r="AD10" s="85" t="s">
        <v>87</v>
      </c>
      <c r="AE10" s="63" t="s">
        <v>84</v>
      </c>
      <c r="AF10" s="86" t="s">
        <v>87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16.5" hidden="1">
      <c r="A11" s="17"/>
      <c r="B11" s="76" t="s">
        <v>26</v>
      </c>
      <c r="C11" s="77" t="e">
        <f>SUM('新北'!B7,'宜蘭'!B7,'桃園'!B7,'新竹'!B7,'苗栗'!B7,'臺中'!B7,'彰化'!B7,#REF!,'雲林'!B7,'嘉義'!B7,'臺南'!B7,'高雄'!B7,'屏東'!B7,'臺東'!B7,'花蓮'!B7,'澎湖'!B7,'竹市'!B7)</f>
        <v>#REF!</v>
      </c>
      <c r="D11" s="77" t="e">
        <f>SUM('新北'!C7,'宜蘭'!C7,'桃園'!C7,'新竹'!C7,'苗栗'!C7,'臺中'!C7,'彰化'!C7,#REF!,'雲林'!C7,'嘉義'!C7,'臺南'!C7,'高雄'!C7,'屏東'!C7,'臺東'!C7,'花蓮'!C7,'澎湖'!C7,'竹市'!C7)</f>
        <v>#REF!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>
        <v>35</v>
      </c>
      <c r="P11" s="77"/>
      <c r="Q11" s="77">
        <v>0</v>
      </c>
      <c r="R11" s="77"/>
      <c r="S11" s="77">
        <v>12480</v>
      </c>
      <c r="T11" s="77"/>
      <c r="U11" s="77">
        <v>1268</v>
      </c>
      <c r="V11" s="77"/>
      <c r="W11" s="77">
        <v>28558</v>
      </c>
      <c r="X11" s="77"/>
      <c r="Y11" s="78">
        <v>637</v>
      </c>
      <c r="Z11" s="78"/>
      <c r="AA11" s="77">
        <v>28558</v>
      </c>
      <c r="AB11" s="77"/>
      <c r="AC11" s="77">
        <v>28558</v>
      </c>
      <c r="AD11" s="77"/>
      <c r="AE11" s="78">
        <v>637</v>
      </c>
      <c r="AF11" s="78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16.5" hidden="1">
      <c r="A12" s="17"/>
      <c r="B12" s="76" t="s">
        <v>27</v>
      </c>
      <c r="C12" s="77" t="e">
        <f>SUM('新北'!B8,'宜蘭'!B8,'桃園'!B8,'新竹'!B8,'苗栗'!B8,'臺中'!B8,'彰化'!B8,#REF!,'雲林'!B8,'嘉義'!B8,'臺南'!B8,'高雄'!B8,'屏東'!B8,'臺東'!B8,'花蓮'!B8,'澎湖'!B8,'竹市'!B8)</f>
        <v>#REF!</v>
      </c>
      <c r="D12" s="77" t="e">
        <f>SUM('新北'!C8,'宜蘭'!C8,'桃園'!C8,'新竹'!C8,'苗栗'!C8,'臺中'!C8,'彰化'!C8,#REF!,'雲林'!C8,'嘉義'!C8,'臺南'!C8,'高雄'!C8,'屏東'!C8,'臺東'!C8,'花蓮'!C8,'澎湖'!C8,'竹市'!C8)</f>
        <v>#REF!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>
        <v>0</v>
      </c>
      <c r="P12" s="77"/>
      <c r="Q12" s="77">
        <v>0</v>
      </c>
      <c r="R12" s="77"/>
      <c r="S12" s="77">
        <v>15985</v>
      </c>
      <c r="T12" s="77"/>
      <c r="U12" s="77">
        <v>2084</v>
      </c>
      <c r="V12" s="77"/>
      <c r="W12" s="77">
        <v>5140</v>
      </c>
      <c r="X12" s="77"/>
      <c r="Y12" s="78">
        <v>50</v>
      </c>
      <c r="Z12" s="78"/>
      <c r="AA12" s="77">
        <v>5140</v>
      </c>
      <c r="AB12" s="77"/>
      <c r="AC12" s="77">
        <v>5140</v>
      </c>
      <c r="AD12" s="77"/>
      <c r="AE12" s="78">
        <v>50</v>
      </c>
      <c r="AF12" s="78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16.5" hidden="1">
      <c r="A13" s="17"/>
      <c r="B13" s="76" t="s">
        <v>23</v>
      </c>
      <c r="C13" s="77" t="e">
        <f>SUM('新北'!B9,'宜蘭'!B9,'桃園'!B9,'新竹'!B9,'苗栗'!B9,'臺中'!B9,'彰化'!B9,#REF!,'雲林'!B9,'嘉義'!B9,'臺南'!B9,'高雄'!B9,'屏東'!B9,'臺東'!B9,'花蓮'!B9,'澎湖'!B9,'竹市'!B9)</f>
        <v>#REF!</v>
      </c>
      <c r="D13" s="77" t="e">
        <f>SUM('新北'!C9,'宜蘭'!C9,'桃園'!C9,'新竹'!C9,'苗栗'!C9,'臺中'!C9,'彰化'!C9,#REF!,'雲林'!C9,'嘉義'!C9,'臺南'!C9,'高雄'!C9,'屏東'!C9,'臺東'!C9,'花蓮'!C9,'澎湖'!C9,'竹市'!C9)</f>
        <v>#REF!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>
        <v>992</v>
      </c>
      <c r="P13" s="77"/>
      <c r="Q13" s="77">
        <v>0</v>
      </c>
      <c r="R13" s="77"/>
      <c r="S13" s="77">
        <v>16785</v>
      </c>
      <c r="T13" s="77"/>
      <c r="U13" s="77">
        <v>2432</v>
      </c>
      <c r="V13" s="77"/>
      <c r="W13" s="77">
        <v>2593</v>
      </c>
      <c r="X13" s="77"/>
      <c r="Y13" s="78">
        <v>0</v>
      </c>
      <c r="Z13" s="78"/>
      <c r="AA13" s="77">
        <v>2593</v>
      </c>
      <c r="AB13" s="77"/>
      <c r="AC13" s="77">
        <v>2593</v>
      </c>
      <c r="AD13" s="77"/>
      <c r="AE13" s="78">
        <v>0</v>
      </c>
      <c r="AF13" s="78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21" hidden="1">
      <c r="A14" s="17"/>
      <c r="B14" s="76" t="s">
        <v>44</v>
      </c>
      <c r="C14" s="77" t="e">
        <f>SUM('新北'!B10,'宜蘭'!B10,'桃園'!B10,'新竹'!B10,'苗栗'!B10,'臺中'!B10,'彰化'!B10,#REF!,'雲林'!B10,'嘉義'!B10,'臺南'!B10,'高雄'!B10,'屏東'!B10,'臺東'!B10,'花蓮'!B10,'澎湖'!B10,'竹市'!B10,#REF!,#REF!,#REF!,'金門縣'!B10,'連江縣'!B10)</f>
        <v>#REF!</v>
      </c>
      <c r="D14" s="77" t="e">
        <f>SUM('新北'!C10,'宜蘭'!C10,'桃園'!C10,'新竹'!C10,'苗栗'!C10,'臺中'!C10,'彰化'!C10,#REF!,'雲林'!C10,'嘉義'!C10,'臺南'!C10,'高雄'!C10,'屏東'!C10,'臺東'!C10,'花蓮'!C10,'澎湖'!C10,'竹市'!C10,#REF!,#REF!,#REF!,'金門縣'!C10,'連江縣'!C10)</f>
        <v>#REF!</v>
      </c>
      <c r="E14" s="77">
        <v>4817</v>
      </c>
      <c r="F14" s="77"/>
      <c r="G14" s="77">
        <v>4422</v>
      </c>
      <c r="H14" s="77"/>
      <c r="I14" s="77"/>
      <c r="J14" s="77"/>
      <c r="K14" s="77"/>
      <c r="L14" s="77"/>
      <c r="M14" s="77"/>
      <c r="N14" s="77"/>
      <c r="O14" s="77">
        <v>0</v>
      </c>
      <c r="P14" s="77"/>
      <c r="Q14" s="77">
        <v>1200</v>
      </c>
      <c r="R14" s="77"/>
      <c r="S14" s="77">
        <v>17423</v>
      </c>
      <c r="T14" s="77"/>
      <c r="U14" s="77">
        <v>3246</v>
      </c>
      <c r="V14" s="77"/>
      <c r="W14" s="77">
        <v>2308</v>
      </c>
      <c r="X14" s="77"/>
      <c r="Y14" s="78">
        <v>0</v>
      </c>
      <c r="Z14" s="78"/>
      <c r="AA14" s="77">
        <v>2308</v>
      </c>
      <c r="AB14" s="77"/>
      <c r="AC14" s="77">
        <v>2308</v>
      </c>
      <c r="AD14" s="77"/>
      <c r="AE14" s="78">
        <v>0</v>
      </c>
      <c r="AF14" s="78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ht="16.5" hidden="1">
      <c r="A15" s="17"/>
      <c r="B15" s="76" t="s">
        <v>45</v>
      </c>
      <c r="C15" s="77" t="e">
        <f>SUM('新北'!B11,'宜蘭'!B11,'桃園'!B11,'新竹'!B11,'苗栗'!B11,'臺中'!B11,'彰化'!B11,#REF!,'雲林'!B11,'嘉義'!B11,'臺南'!B11,'高雄'!B11,'屏東'!B11,'臺東'!B11,'花蓮'!B11,'澎湖'!B11,'竹市'!B11,#REF!,#REF!,#REF!,'金門縣'!B11,'連江縣'!B11)</f>
        <v>#REF!</v>
      </c>
      <c r="D15" s="77" t="e">
        <f>SUM('新北'!C11,'宜蘭'!C11,'桃園'!C11,'新竹'!C11,'苗栗'!C11,'臺中'!C11,'彰化'!C11,#REF!,'雲林'!C11,'嘉義'!C11,'臺南'!C11,'高雄'!C11,'屏東'!C11,'臺東'!C11,'花蓮'!C11,'澎湖'!C11,'竹市'!C11,#REF!,#REF!,#REF!,'金門縣'!C11,'連江縣'!C11)</f>
        <v>#REF!</v>
      </c>
      <c r="E15" s="77">
        <v>10067</v>
      </c>
      <c r="F15" s="77"/>
      <c r="G15" s="77">
        <v>6421</v>
      </c>
      <c r="H15" s="77"/>
      <c r="I15" s="77"/>
      <c r="J15" s="77"/>
      <c r="K15" s="77"/>
      <c r="L15" s="77"/>
      <c r="M15" s="77"/>
      <c r="N15" s="77"/>
      <c r="O15" s="77">
        <v>655</v>
      </c>
      <c r="P15" s="77"/>
      <c r="Q15" s="77">
        <v>0</v>
      </c>
      <c r="R15" s="77"/>
      <c r="S15" s="77">
        <v>11749</v>
      </c>
      <c r="T15" s="77"/>
      <c r="U15" s="77">
        <v>3600</v>
      </c>
      <c r="V15" s="77"/>
      <c r="W15" s="77">
        <v>7167</v>
      </c>
      <c r="X15" s="77"/>
      <c r="Y15" s="78">
        <v>312</v>
      </c>
      <c r="Z15" s="78"/>
      <c r="AA15" s="77">
        <v>7167</v>
      </c>
      <c r="AB15" s="77"/>
      <c r="AC15" s="77">
        <v>7167</v>
      </c>
      <c r="AD15" s="77"/>
      <c r="AE15" s="78">
        <v>312</v>
      </c>
      <c r="AF15" s="78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ht="16.5" hidden="1">
      <c r="A16" s="17"/>
      <c r="B16" s="76" t="s">
        <v>32</v>
      </c>
      <c r="C16" s="77" t="e">
        <f>SUM('新北'!B12,'宜蘭'!B12,'桃園'!B12,'新竹'!B12,'苗栗'!B12,'臺中'!B12,'彰化'!B12,#REF!,'雲林'!B12,'嘉義'!B12,'臺南'!B12,'高雄'!B12,'屏東'!B12,'臺東'!B12,'花蓮'!B12,'澎湖'!B12,'基市'!B12,'竹市'!B12,#REF!,#REF!,#REF!,'金門縣'!B12,'連江縣'!B12)</f>
        <v>#REF!</v>
      </c>
      <c r="D16" s="77" t="e">
        <f>SUM('新北'!C12,'宜蘭'!C12,'桃園'!C12,'新竹'!C12,'苗栗'!C12,'臺中'!C12,'彰化'!C12,#REF!,'雲林'!C12,'嘉義'!C12,'臺南'!C12,'高雄'!C12,'屏東'!C12,'臺東'!C12,'花蓮'!C12,'澎湖'!C12,'竹市'!C12,#REF!,#REF!,#REF!,'金門縣'!C12,'連江縣'!C12)</f>
        <v>#REF!</v>
      </c>
      <c r="E16" s="77">
        <v>2267</v>
      </c>
      <c r="F16" s="77"/>
      <c r="G16" s="77">
        <v>3816</v>
      </c>
      <c r="H16" s="77"/>
      <c r="I16" s="77">
        <v>590</v>
      </c>
      <c r="J16" s="77"/>
      <c r="K16" s="79">
        <v>2</v>
      </c>
      <c r="L16" s="77"/>
      <c r="M16" s="77">
        <v>0</v>
      </c>
      <c r="N16" s="77"/>
      <c r="O16" s="77">
        <v>450</v>
      </c>
      <c r="P16" s="77"/>
      <c r="Q16" s="77">
        <v>640</v>
      </c>
      <c r="R16" s="77"/>
      <c r="S16" s="77">
        <v>7758</v>
      </c>
      <c r="T16" s="77"/>
      <c r="U16" s="77">
        <v>228</v>
      </c>
      <c r="V16" s="77"/>
      <c r="W16" s="77">
        <v>5030</v>
      </c>
      <c r="X16" s="77"/>
      <c r="Y16" s="78">
        <v>761</v>
      </c>
      <c r="Z16" s="78"/>
      <c r="AA16" s="77">
        <v>5030</v>
      </c>
      <c r="AB16" s="77"/>
      <c r="AC16" s="77">
        <v>5030</v>
      </c>
      <c r="AD16" s="77"/>
      <c r="AE16" s="78">
        <v>761</v>
      </c>
      <c r="AF16" s="78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1:43" ht="16.5" hidden="1">
      <c r="A17" s="17"/>
      <c r="B17" s="76" t="s">
        <v>33</v>
      </c>
      <c r="C17" s="77" t="e">
        <f>SUM('新北'!B13,'宜蘭'!B13,'桃園'!B13,'新竹'!B13,'苗栗'!B13,'臺中'!B13,'彰化'!B13,#REF!,'雲林'!B13,'嘉義'!B13,'臺南'!B13,'高雄'!B13,'屏東'!B13,'臺東'!B13,'花蓮'!B13,'澎湖'!B13,'基市'!B13,'竹市'!B13,#REF!,#REF!,#REF!,'金門縣'!B13,'連江縣'!B13)</f>
        <v>#REF!</v>
      </c>
      <c r="D17" s="77" t="e">
        <f>SUM('新北'!C13,'宜蘭'!C13,'桃園'!C13,'新竹'!C13,'苗栗'!C13,'臺中'!C13,'彰化'!C13,#REF!,'雲林'!C13,'嘉義'!C13,'臺南'!C13,'高雄'!C13,'屏東'!C13,'臺東'!C13,'花蓮'!C13,'澎湖'!C13,'竹市'!C13,#REF!,#REF!,#REF!,'金門縣'!C13,'連江縣'!C13)</f>
        <v>#REF!</v>
      </c>
      <c r="E17" s="77">
        <v>1383</v>
      </c>
      <c r="F17" s="77"/>
      <c r="G17" s="77">
        <v>2952</v>
      </c>
      <c r="H17" s="77"/>
      <c r="I17" s="77">
        <v>7866</v>
      </c>
      <c r="J17" s="77"/>
      <c r="K17" s="79">
        <v>13</v>
      </c>
      <c r="L17" s="77"/>
      <c r="M17" s="77">
        <v>6</v>
      </c>
      <c r="N17" s="77"/>
      <c r="O17" s="77">
        <v>1580</v>
      </c>
      <c r="P17" s="77"/>
      <c r="Q17" s="77">
        <v>0</v>
      </c>
      <c r="R17" s="77"/>
      <c r="S17" s="77">
        <v>2197</v>
      </c>
      <c r="T17" s="77"/>
      <c r="U17" s="77">
        <v>4271</v>
      </c>
      <c r="V17" s="77"/>
      <c r="W17" s="77">
        <v>547</v>
      </c>
      <c r="X17" s="77"/>
      <c r="Y17" s="78">
        <v>495</v>
      </c>
      <c r="Z17" s="78"/>
      <c r="AA17" s="77">
        <v>547</v>
      </c>
      <c r="AB17" s="77"/>
      <c r="AC17" s="77">
        <v>547</v>
      </c>
      <c r="AD17" s="77"/>
      <c r="AE17" s="78">
        <v>495</v>
      </c>
      <c r="AF17" s="78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1:43" ht="16.5" hidden="1">
      <c r="A18" s="17"/>
      <c r="B18" s="76" t="s">
        <v>34</v>
      </c>
      <c r="C18" s="78"/>
      <c r="D18" s="78"/>
      <c r="E18" s="77">
        <v>317</v>
      </c>
      <c r="F18" s="77"/>
      <c r="G18" s="77">
        <v>1236</v>
      </c>
      <c r="H18" s="77"/>
      <c r="I18" s="77">
        <v>5380</v>
      </c>
      <c r="J18" s="77"/>
      <c r="K18" s="79">
        <v>7</v>
      </c>
      <c r="L18" s="77"/>
      <c r="M18" s="77"/>
      <c r="N18" s="77"/>
      <c r="O18" s="77">
        <v>13550</v>
      </c>
      <c r="P18" s="77"/>
      <c r="Q18" s="77">
        <v>410</v>
      </c>
      <c r="R18" s="77"/>
      <c r="S18" s="77">
        <v>2157</v>
      </c>
      <c r="T18" s="77"/>
      <c r="U18" s="77">
        <v>2050</v>
      </c>
      <c r="V18" s="77"/>
      <c r="W18" s="77">
        <v>876</v>
      </c>
      <c r="X18" s="77"/>
      <c r="Y18" s="78">
        <v>0</v>
      </c>
      <c r="Z18" s="78"/>
      <c r="AA18" s="77">
        <v>876</v>
      </c>
      <c r="AB18" s="77"/>
      <c r="AC18" s="77">
        <v>876</v>
      </c>
      <c r="AD18" s="77"/>
      <c r="AE18" s="78">
        <v>0</v>
      </c>
      <c r="AF18" s="78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1:43" ht="16.5" hidden="1">
      <c r="A19" s="17"/>
      <c r="B19" s="76" t="s">
        <v>53</v>
      </c>
      <c r="C19" s="78"/>
      <c r="D19" s="78"/>
      <c r="E19" s="77">
        <v>1362</v>
      </c>
      <c r="F19" s="77"/>
      <c r="G19" s="77">
        <v>868</v>
      </c>
      <c r="H19" s="77"/>
      <c r="I19" s="77">
        <v>3738</v>
      </c>
      <c r="J19" s="77"/>
      <c r="K19" s="79">
        <v>7.5</v>
      </c>
      <c r="L19" s="77"/>
      <c r="M19" s="77"/>
      <c r="N19" s="77"/>
      <c r="O19" s="77">
        <v>17784</v>
      </c>
      <c r="P19" s="77"/>
      <c r="Q19" s="77">
        <v>115</v>
      </c>
      <c r="R19" s="77"/>
      <c r="S19" s="77">
        <v>1338</v>
      </c>
      <c r="T19" s="77"/>
      <c r="U19" s="77">
        <v>130</v>
      </c>
      <c r="V19" s="77"/>
      <c r="W19" s="77">
        <v>3376</v>
      </c>
      <c r="X19" s="77"/>
      <c r="Y19" s="78">
        <v>750</v>
      </c>
      <c r="Z19" s="78"/>
      <c r="AA19" s="77">
        <v>3376</v>
      </c>
      <c r="AB19" s="77"/>
      <c r="AC19" s="77">
        <v>3376</v>
      </c>
      <c r="AD19" s="77"/>
      <c r="AE19" s="78">
        <v>750</v>
      </c>
      <c r="AF19" s="78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2" customHeight="1" hidden="1">
      <c r="A20" s="17"/>
      <c r="B20" s="76" t="s">
        <v>54</v>
      </c>
      <c r="C20" s="78"/>
      <c r="D20" s="78"/>
      <c r="E20" s="77">
        <v>610</v>
      </c>
      <c r="F20" s="77"/>
      <c r="G20" s="77">
        <v>676</v>
      </c>
      <c r="H20" s="77"/>
      <c r="I20" s="77">
        <v>6793</v>
      </c>
      <c r="J20" s="77"/>
      <c r="K20" s="79">
        <v>29</v>
      </c>
      <c r="L20" s="77"/>
      <c r="M20" s="77"/>
      <c r="N20" s="77"/>
      <c r="O20" s="77">
        <v>17840</v>
      </c>
      <c r="P20" s="77"/>
      <c r="Q20" s="77">
        <v>2753</v>
      </c>
      <c r="R20" s="77"/>
      <c r="S20" s="77">
        <v>1067</v>
      </c>
      <c r="T20" s="77"/>
      <c r="U20" s="77">
        <v>1367</v>
      </c>
      <c r="V20" s="77"/>
      <c r="W20" s="77">
        <v>2769</v>
      </c>
      <c r="X20" s="77"/>
      <c r="Y20" s="78">
        <v>0</v>
      </c>
      <c r="Z20" s="78"/>
      <c r="AA20" s="77">
        <v>2769</v>
      </c>
      <c r="AB20" s="77"/>
      <c r="AC20" s="77">
        <v>2769</v>
      </c>
      <c r="AD20" s="77"/>
      <c r="AE20" s="78">
        <v>0</v>
      </c>
      <c r="AF20" s="78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ht="12" customHeight="1" hidden="1">
      <c r="A21" s="17"/>
      <c r="B21" s="76" t="s">
        <v>55</v>
      </c>
      <c r="C21" s="78"/>
      <c r="D21" s="78"/>
      <c r="E21" s="77">
        <v>1360</v>
      </c>
      <c r="F21" s="77"/>
      <c r="G21" s="77">
        <v>1360</v>
      </c>
      <c r="H21" s="77"/>
      <c r="I21" s="77">
        <v>2000</v>
      </c>
      <c r="J21" s="77"/>
      <c r="K21" s="79">
        <v>13.8</v>
      </c>
      <c r="L21" s="77"/>
      <c r="M21" s="77"/>
      <c r="N21" s="77"/>
      <c r="O21" s="77">
        <v>430</v>
      </c>
      <c r="P21" s="77"/>
      <c r="Q21" s="77">
        <v>1729</v>
      </c>
      <c r="R21" s="77"/>
      <c r="S21" s="77">
        <v>3212</v>
      </c>
      <c r="T21" s="77"/>
      <c r="U21" s="77">
        <v>840</v>
      </c>
      <c r="V21" s="77"/>
      <c r="W21" s="77">
        <v>2659</v>
      </c>
      <c r="X21" s="77"/>
      <c r="Y21" s="78">
        <v>430</v>
      </c>
      <c r="Z21" s="78"/>
      <c r="AA21" s="77">
        <v>0</v>
      </c>
      <c r="AB21" s="77"/>
      <c r="AC21" s="77">
        <v>0</v>
      </c>
      <c r="AD21" s="77"/>
      <c r="AE21" s="78">
        <v>0</v>
      </c>
      <c r="AF21" s="78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6" ht="12" customHeight="1" hidden="1">
      <c r="A22" s="4"/>
      <c r="B22" s="76" t="s">
        <v>57</v>
      </c>
      <c r="C22" s="80">
        <v>0</v>
      </c>
      <c r="D22" s="80">
        <v>0</v>
      </c>
      <c r="E22" s="77">
        <v>3153</v>
      </c>
      <c r="F22" s="77"/>
      <c r="G22" s="77">
        <v>1101</v>
      </c>
      <c r="H22" s="77"/>
      <c r="I22" s="77">
        <v>6167</v>
      </c>
      <c r="J22" s="77"/>
      <c r="K22" s="79">
        <v>15.8</v>
      </c>
      <c r="L22" s="77"/>
      <c r="M22" s="77">
        <v>4</v>
      </c>
      <c r="N22" s="77"/>
      <c r="O22" s="77">
        <v>18976</v>
      </c>
      <c r="P22" s="77"/>
      <c r="Q22" s="77">
        <v>1151</v>
      </c>
      <c r="R22" s="77"/>
      <c r="S22" s="77">
        <v>173</v>
      </c>
      <c r="T22" s="77"/>
      <c r="U22" s="77">
        <v>2198</v>
      </c>
      <c r="V22" s="77"/>
      <c r="W22" s="77">
        <v>1858</v>
      </c>
      <c r="X22" s="77"/>
      <c r="Y22" s="78">
        <v>294</v>
      </c>
      <c r="Z22" s="78"/>
      <c r="AA22" s="77"/>
      <c r="AB22" s="77"/>
      <c r="AC22" s="77"/>
      <c r="AD22" s="77"/>
      <c r="AE22" s="78"/>
      <c r="AF22" s="78"/>
      <c r="AH22" s="208" t="s">
        <v>63</v>
      </c>
      <c r="AI22" s="209"/>
      <c r="AJ22" s="209"/>
      <c r="AK22" s="209"/>
      <c r="AL22" s="210" t="s">
        <v>72</v>
      </c>
      <c r="AM22" s="210"/>
      <c r="AN22" s="210" t="s">
        <v>41</v>
      </c>
      <c r="AO22" s="210"/>
      <c r="AP22" s="210" t="s">
        <v>73</v>
      </c>
      <c r="AQ22" s="210"/>
      <c r="AR22" s="206" t="s">
        <v>71</v>
      </c>
      <c r="AS22" s="207"/>
      <c r="AT22" s="207"/>
    </row>
    <row r="23" spans="1:46" ht="12" customHeight="1" hidden="1">
      <c r="A23" s="4"/>
      <c r="B23" s="76" t="s">
        <v>58</v>
      </c>
      <c r="C23" s="80">
        <v>0</v>
      </c>
      <c r="D23" s="80">
        <v>0</v>
      </c>
      <c r="E23" s="77">
        <v>6754</v>
      </c>
      <c r="F23" s="77"/>
      <c r="G23" s="77">
        <v>3360</v>
      </c>
      <c r="H23" s="77"/>
      <c r="I23" s="77">
        <v>487</v>
      </c>
      <c r="J23" s="77"/>
      <c r="K23" s="79">
        <v>91.7</v>
      </c>
      <c r="L23" s="77"/>
      <c r="M23" s="77">
        <v>4</v>
      </c>
      <c r="N23" s="77"/>
      <c r="O23" s="77">
        <v>18644</v>
      </c>
      <c r="P23" s="77"/>
      <c r="Q23" s="77">
        <v>650</v>
      </c>
      <c r="R23" s="77"/>
      <c r="S23" s="77">
        <v>4611</v>
      </c>
      <c r="T23" s="77"/>
      <c r="U23" s="77">
        <v>953</v>
      </c>
      <c r="V23" s="77"/>
      <c r="W23" s="77">
        <v>2578</v>
      </c>
      <c r="X23" s="77"/>
      <c r="Y23" s="78">
        <v>3336</v>
      </c>
      <c r="Z23" s="78"/>
      <c r="AA23" s="77"/>
      <c r="AB23" s="77"/>
      <c r="AC23" s="77"/>
      <c r="AD23" s="77"/>
      <c r="AE23" s="78"/>
      <c r="AF23" s="78"/>
      <c r="AH23" s="64" t="s">
        <v>20</v>
      </c>
      <c r="AI23" s="64" t="s">
        <v>67</v>
      </c>
      <c r="AJ23" s="64" t="s">
        <v>68</v>
      </c>
      <c r="AK23" s="64" t="s">
        <v>69</v>
      </c>
      <c r="AL23" s="65" t="s">
        <v>20</v>
      </c>
      <c r="AM23" s="65" t="s">
        <v>67</v>
      </c>
      <c r="AN23" s="65" t="s">
        <v>20</v>
      </c>
      <c r="AO23" s="65" t="s">
        <v>67</v>
      </c>
      <c r="AP23" s="65" t="s">
        <v>20</v>
      </c>
      <c r="AQ23" s="65" t="s">
        <v>67</v>
      </c>
      <c r="AR23" s="65" t="s">
        <v>20</v>
      </c>
      <c r="AS23" s="65" t="s">
        <v>67</v>
      </c>
      <c r="AT23" s="66" t="s">
        <v>74</v>
      </c>
    </row>
    <row r="24" spans="2:43" s="39" customFormat="1" ht="12.75" customHeight="1" hidden="1">
      <c r="B24" s="125" t="s">
        <v>114</v>
      </c>
      <c r="C24" s="83"/>
      <c r="D24" s="83"/>
      <c r="E24" s="126">
        <v>3730</v>
      </c>
      <c r="F24" s="126"/>
      <c r="G24" s="126">
        <v>9258</v>
      </c>
      <c r="H24" s="126"/>
      <c r="I24" s="126">
        <v>2731</v>
      </c>
      <c r="J24" s="126"/>
      <c r="K24" s="127">
        <v>14.8</v>
      </c>
      <c r="L24" s="126"/>
      <c r="M24" s="126">
        <v>4</v>
      </c>
      <c r="N24" s="126"/>
      <c r="O24" s="126">
        <v>25667</v>
      </c>
      <c r="P24" s="126"/>
      <c r="Q24" s="126">
        <v>750</v>
      </c>
      <c r="R24" s="126"/>
      <c r="S24" s="126">
        <v>1319</v>
      </c>
      <c r="T24" s="126"/>
      <c r="U24" s="126">
        <v>1228</v>
      </c>
      <c r="V24" s="126"/>
      <c r="W24" s="126">
        <v>1202</v>
      </c>
      <c r="X24" s="126"/>
      <c r="Y24" s="128">
        <v>2126</v>
      </c>
      <c r="Z24" s="128"/>
      <c r="AA24" s="126"/>
      <c r="AB24" s="126"/>
      <c r="AC24" s="126"/>
      <c r="AD24" s="126"/>
      <c r="AE24" s="128"/>
      <c r="AF24" s="128"/>
      <c r="AH24" s="123"/>
      <c r="AI24" s="123"/>
      <c r="AJ24" s="123"/>
      <c r="AK24" s="123"/>
      <c r="AL24" s="124"/>
      <c r="AM24" s="124"/>
      <c r="AN24" s="124"/>
      <c r="AO24" s="124"/>
      <c r="AP24" s="124"/>
      <c r="AQ24" s="124"/>
    </row>
    <row r="25" spans="1:43" ht="12.75" customHeight="1" hidden="1">
      <c r="A25" s="4"/>
      <c r="B25" s="125" t="s">
        <v>115</v>
      </c>
      <c r="C25" s="80">
        <v>0</v>
      </c>
      <c r="D25" s="80">
        <v>0</v>
      </c>
      <c r="E25" s="129">
        <v>4685</v>
      </c>
      <c r="F25" s="129"/>
      <c r="G25" s="129">
        <v>3223</v>
      </c>
      <c r="H25" s="129"/>
      <c r="I25" s="129">
        <v>4841</v>
      </c>
      <c r="J25" s="129"/>
      <c r="K25" s="130">
        <v>5.7</v>
      </c>
      <c r="L25" s="129"/>
      <c r="M25" s="129">
        <v>4</v>
      </c>
      <c r="N25" s="129"/>
      <c r="O25" s="129">
        <v>1010</v>
      </c>
      <c r="P25" s="129"/>
      <c r="Q25" s="129">
        <v>250</v>
      </c>
      <c r="R25" s="129"/>
      <c r="S25" s="129">
        <v>1561</v>
      </c>
      <c r="T25" s="129"/>
      <c r="U25" s="129">
        <v>360</v>
      </c>
      <c r="V25" s="129"/>
      <c r="W25" s="129">
        <v>246</v>
      </c>
      <c r="X25" s="129"/>
      <c r="Y25" s="129">
        <v>2064</v>
      </c>
      <c r="Z25" s="131"/>
      <c r="AA25" s="129">
        <v>31217</v>
      </c>
      <c r="AB25" s="129"/>
      <c r="AC25" s="129">
        <v>0</v>
      </c>
      <c r="AD25" s="129"/>
      <c r="AE25" s="129">
        <v>152003</v>
      </c>
      <c r="AF25" s="131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12.75" customHeight="1" hidden="1">
      <c r="A26" s="4"/>
      <c r="B26" s="125" t="s">
        <v>116</v>
      </c>
      <c r="C26" s="80"/>
      <c r="D26" s="80"/>
      <c r="E26" s="129">
        <v>3224</v>
      </c>
      <c r="F26" s="129"/>
      <c r="G26" s="129">
        <v>3844</v>
      </c>
      <c r="H26" s="129"/>
      <c r="I26" s="129">
        <v>4881</v>
      </c>
      <c r="J26" s="129"/>
      <c r="K26" s="130">
        <v>0</v>
      </c>
      <c r="L26" s="129"/>
      <c r="M26" s="129">
        <v>4</v>
      </c>
      <c r="N26" s="129"/>
      <c r="O26" s="129">
        <v>0</v>
      </c>
      <c r="P26" s="129"/>
      <c r="Q26" s="129">
        <v>250</v>
      </c>
      <c r="R26" s="129"/>
      <c r="S26" s="129">
        <v>2553</v>
      </c>
      <c r="T26" s="129"/>
      <c r="U26" s="129">
        <v>867</v>
      </c>
      <c r="V26" s="129"/>
      <c r="W26" s="129">
        <v>365</v>
      </c>
      <c r="X26" s="129"/>
      <c r="Y26" s="129">
        <v>801</v>
      </c>
      <c r="Z26" s="131"/>
      <c r="AA26" s="129">
        <v>36165</v>
      </c>
      <c r="AB26" s="129"/>
      <c r="AC26" s="129">
        <v>0</v>
      </c>
      <c r="AD26" s="129"/>
      <c r="AE26" s="129">
        <v>234910</v>
      </c>
      <c r="AF26" s="131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1:43" ht="12.75" customHeight="1" hidden="1">
      <c r="A27" s="4"/>
      <c r="B27" s="176" t="s">
        <v>122</v>
      </c>
      <c r="C27" s="80"/>
      <c r="D27" s="80"/>
      <c r="E27" s="129">
        <v>1514</v>
      </c>
      <c r="F27" s="129"/>
      <c r="G27" s="129">
        <v>569</v>
      </c>
      <c r="H27" s="129"/>
      <c r="I27" s="129">
        <v>6968</v>
      </c>
      <c r="J27" s="129"/>
      <c r="K27" s="130">
        <v>24.9</v>
      </c>
      <c r="L27" s="129"/>
      <c r="M27" s="129">
        <v>4</v>
      </c>
      <c r="N27" s="129"/>
      <c r="O27" s="129">
        <v>2545</v>
      </c>
      <c r="P27" s="129"/>
      <c r="Q27" s="129">
        <v>0</v>
      </c>
      <c r="R27" s="129"/>
      <c r="S27" s="129">
        <v>2750</v>
      </c>
      <c r="T27" s="129"/>
      <c r="U27" s="129">
        <v>500</v>
      </c>
      <c r="V27" s="129"/>
      <c r="W27" s="129">
        <v>287</v>
      </c>
      <c r="X27" s="129"/>
      <c r="Y27" s="129">
        <v>171</v>
      </c>
      <c r="Z27" s="131"/>
      <c r="AA27" s="129">
        <v>95467</v>
      </c>
      <c r="AB27" s="129"/>
      <c r="AC27" s="129">
        <v>0</v>
      </c>
      <c r="AD27" s="129"/>
      <c r="AE27" s="129">
        <v>185887</v>
      </c>
      <c r="AF27" s="131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ht="12.75" customHeight="1" hidden="1">
      <c r="A28" s="4"/>
      <c r="B28" s="176" t="s">
        <v>121</v>
      </c>
      <c r="C28" s="80"/>
      <c r="D28" s="80"/>
      <c r="E28" s="129">
        <v>1839</v>
      </c>
      <c r="F28" s="129"/>
      <c r="G28" s="129">
        <v>160</v>
      </c>
      <c r="H28" s="129"/>
      <c r="I28" s="129">
        <v>5674</v>
      </c>
      <c r="J28" s="129"/>
      <c r="K28" s="130">
        <v>16</v>
      </c>
      <c r="L28" s="129"/>
      <c r="M28" s="129">
        <v>4</v>
      </c>
      <c r="N28" s="129"/>
      <c r="O28" s="129">
        <v>2665</v>
      </c>
      <c r="P28" s="129"/>
      <c r="Q28" s="129">
        <v>0</v>
      </c>
      <c r="R28" s="129"/>
      <c r="S28" s="129">
        <v>30</v>
      </c>
      <c r="T28" s="129"/>
      <c r="U28" s="129">
        <v>1162</v>
      </c>
      <c r="V28" s="129"/>
      <c r="W28" s="129">
        <v>575</v>
      </c>
      <c r="X28" s="129"/>
      <c r="Y28" s="129">
        <v>630</v>
      </c>
      <c r="Z28" s="131"/>
      <c r="AA28" s="129">
        <v>85244</v>
      </c>
      <c r="AB28" s="129"/>
      <c r="AC28" s="129">
        <v>50</v>
      </c>
      <c r="AD28" s="129"/>
      <c r="AE28" s="129">
        <v>133032</v>
      </c>
      <c r="AF28" s="131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1:43" ht="12.75" customHeight="1" hidden="1">
      <c r="A29" s="4"/>
      <c r="B29" s="125" t="s">
        <v>127</v>
      </c>
      <c r="C29" s="80"/>
      <c r="D29" s="80"/>
      <c r="E29" s="129">
        <v>4557</v>
      </c>
      <c r="F29" s="129"/>
      <c r="G29" s="129">
        <v>1181</v>
      </c>
      <c r="H29" s="129"/>
      <c r="I29" s="129">
        <v>6030</v>
      </c>
      <c r="J29" s="129"/>
      <c r="K29" s="130">
        <v>21</v>
      </c>
      <c r="L29" s="129"/>
      <c r="M29" s="129">
        <v>4</v>
      </c>
      <c r="N29" s="129"/>
      <c r="O29" s="129">
        <v>3138</v>
      </c>
      <c r="P29" s="129"/>
      <c r="Q29" s="129">
        <v>0</v>
      </c>
      <c r="R29" s="129"/>
      <c r="S29" s="129">
        <v>0</v>
      </c>
      <c r="T29" s="129"/>
      <c r="U29" s="129">
        <v>669</v>
      </c>
      <c r="V29" s="129"/>
      <c r="W29" s="129">
        <v>544</v>
      </c>
      <c r="X29" s="129"/>
      <c r="Y29" s="129">
        <v>763</v>
      </c>
      <c r="Z29" s="131"/>
      <c r="AA29" s="129">
        <v>79356</v>
      </c>
      <c r="AB29" s="129"/>
      <c r="AC29" s="129">
        <v>100</v>
      </c>
      <c r="AD29" s="129"/>
      <c r="AE29" s="129">
        <v>353600</v>
      </c>
      <c r="AF29" s="131"/>
      <c r="AH29" s="59"/>
      <c r="AI29" s="59"/>
      <c r="AJ29" s="59"/>
      <c r="AK29" s="59"/>
      <c r="AL29" s="59"/>
      <c r="AM29" s="59"/>
      <c r="AN29" s="59"/>
      <c r="AO29" s="59"/>
      <c r="AP29" s="59"/>
      <c r="AQ29" s="59"/>
    </row>
    <row r="30" spans="1:43" ht="12.75" customHeight="1" hidden="1">
      <c r="A30" s="4"/>
      <c r="B30" s="125" t="s">
        <v>128</v>
      </c>
      <c r="C30" s="80"/>
      <c r="D30" s="80"/>
      <c r="E30" s="129">
        <v>3432</v>
      </c>
      <c r="F30" s="129"/>
      <c r="G30" s="129">
        <v>1821</v>
      </c>
      <c r="H30" s="129"/>
      <c r="I30" s="129">
        <v>3403</v>
      </c>
      <c r="J30" s="129"/>
      <c r="K30" s="130">
        <v>2.9</v>
      </c>
      <c r="L30" s="129"/>
      <c r="M30" s="129"/>
      <c r="N30" s="129"/>
      <c r="O30" s="129">
        <v>1527</v>
      </c>
      <c r="P30" s="129"/>
      <c r="Q30" s="129">
        <v>1588</v>
      </c>
      <c r="R30" s="129"/>
      <c r="S30" s="129">
        <v>0</v>
      </c>
      <c r="T30" s="129"/>
      <c r="U30" s="129">
        <v>1213</v>
      </c>
      <c r="V30" s="129"/>
      <c r="W30" s="129">
        <v>1288</v>
      </c>
      <c r="X30" s="129"/>
      <c r="Y30" s="129">
        <v>0</v>
      </c>
      <c r="Z30" s="131"/>
      <c r="AA30" s="129">
        <v>80084</v>
      </c>
      <c r="AB30" s="129"/>
      <c r="AC30" s="129">
        <v>100</v>
      </c>
      <c r="AD30" s="129"/>
      <c r="AE30" s="129">
        <v>462677</v>
      </c>
      <c r="AF30" s="131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ht="12.75" customHeight="1">
      <c r="A31" s="4"/>
      <c r="B31" s="125" t="s">
        <v>141</v>
      </c>
      <c r="C31" s="80"/>
      <c r="D31" s="80"/>
      <c r="E31" s="129">
        <v>3090</v>
      </c>
      <c r="F31" s="129"/>
      <c r="G31" s="129">
        <v>200</v>
      </c>
      <c r="H31" s="129"/>
      <c r="I31" s="129">
        <v>8013</v>
      </c>
      <c r="J31" s="129"/>
      <c r="K31" s="130">
        <v>3.9</v>
      </c>
      <c r="L31" s="129"/>
      <c r="M31" s="129"/>
      <c r="N31" s="129"/>
      <c r="O31" s="129">
        <v>0</v>
      </c>
      <c r="P31" s="129"/>
      <c r="Q31" s="129">
        <v>846</v>
      </c>
      <c r="R31" s="129"/>
      <c r="S31" s="129">
        <v>267</v>
      </c>
      <c r="T31" s="129"/>
      <c r="U31" s="129">
        <v>1591</v>
      </c>
      <c r="V31" s="129"/>
      <c r="W31" s="129">
        <v>1323</v>
      </c>
      <c r="X31" s="129"/>
      <c r="Y31" s="129">
        <v>408</v>
      </c>
      <c r="Z31" s="131"/>
      <c r="AA31" s="129">
        <v>80524</v>
      </c>
      <c r="AB31" s="129"/>
      <c r="AC31" s="129">
        <v>0</v>
      </c>
      <c r="AD31" s="129"/>
      <c r="AE31" s="129">
        <v>480073</v>
      </c>
      <c r="AF31" s="131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ht="12.75" customHeight="1">
      <c r="A32" s="4"/>
      <c r="B32" s="125" t="s">
        <v>147</v>
      </c>
      <c r="C32" s="80"/>
      <c r="D32" s="80"/>
      <c r="E32" s="129">
        <v>2375</v>
      </c>
      <c r="F32" s="129"/>
      <c r="G32" s="129">
        <v>194</v>
      </c>
      <c r="H32" s="129"/>
      <c r="I32" s="129">
        <v>14431</v>
      </c>
      <c r="J32" s="129"/>
      <c r="K32" s="130">
        <v>5.4</v>
      </c>
      <c r="L32" s="129"/>
      <c r="M32" s="129"/>
      <c r="N32" s="129"/>
      <c r="O32" s="129">
        <v>724</v>
      </c>
      <c r="P32" s="129"/>
      <c r="Q32" s="129">
        <v>758</v>
      </c>
      <c r="R32" s="129"/>
      <c r="S32" s="129">
        <v>405</v>
      </c>
      <c r="T32" s="129"/>
      <c r="U32" s="129">
        <v>418</v>
      </c>
      <c r="V32" s="129"/>
      <c r="W32" s="129">
        <v>60</v>
      </c>
      <c r="X32" s="129"/>
      <c r="Y32" s="129">
        <v>2066</v>
      </c>
      <c r="Z32" s="131"/>
      <c r="AA32" s="129">
        <v>143432</v>
      </c>
      <c r="AB32" s="129"/>
      <c r="AC32" s="129">
        <v>0</v>
      </c>
      <c r="AD32" s="129"/>
      <c r="AE32" s="129">
        <v>846017</v>
      </c>
      <c r="AF32" s="131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12.75" customHeight="1">
      <c r="A33" s="4"/>
      <c r="B33" s="125" t="s">
        <v>148</v>
      </c>
      <c r="C33" s="80"/>
      <c r="D33" s="80"/>
      <c r="E33" s="204">
        <v>1895</v>
      </c>
      <c r="F33" s="204"/>
      <c r="G33" s="204">
        <v>0</v>
      </c>
      <c r="H33" s="204"/>
      <c r="I33" s="204">
        <v>5382</v>
      </c>
      <c r="J33" s="204"/>
      <c r="K33" s="203">
        <v>16.3</v>
      </c>
      <c r="L33" s="204"/>
      <c r="M33" s="204"/>
      <c r="N33" s="204"/>
      <c r="O33" s="204">
        <v>768</v>
      </c>
      <c r="P33" s="204"/>
      <c r="Q33" s="204">
        <v>165</v>
      </c>
      <c r="R33" s="204"/>
      <c r="S33" s="204">
        <v>425</v>
      </c>
      <c r="T33" s="204"/>
      <c r="U33" s="204">
        <v>634</v>
      </c>
      <c r="V33" s="204"/>
      <c r="W33" s="204">
        <v>247</v>
      </c>
      <c r="X33" s="204"/>
      <c r="Y33" s="204">
        <v>390</v>
      </c>
      <c r="Z33" s="205"/>
      <c r="AA33" s="204">
        <v>147880</v>
      </c>
      <c r="AB33" s="204"/>
      <c r="AC33" s="204">
        <v>8031</v>
      </c>
      <c r="AD33" s="204"/>
      <c r="AE33" s="204">
        <v>491497</v>
      </c>
      <c r="AF33" s="131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ht="12.75" customHeight="1">
      <c r="A34" s="4"/>
      <c r="B34" s="125" t="s">
        <v>152</v>
      </c>
      <c r="C34" s="80"/>
      <c r="D34" s="80"/>
      <c r="E34" s="204">
        <v>934</v>
      </c>
      <c r="F34" s="204"/>
      <c r="G34" s="204">
        <v>0</v>
      </c>
      <c r="H34" s="204"/>
      <c r="I34" s="204">
        <v>9424</v>
      </c>
      <c r="J34" s="204"/>
      <c r="K34" s="203">
        <v>11.4</v>
      </c>
      <c r="L34" s="204"/>
      <c r="M34" s="204">
        <v>4</v>
      </c>
      <c r="N34" s="204"/>
      <c r="O34" s="204">
        <v>653</v>
      </c>
      <c r="P34" s="204"/>
      <c r="Q34" s="204">
        <v>102</v>
      </c>
      <c r="R34" s="204"/>
      <c r="S34" s="204">
        <v>0</v>
      </c>
      <c r="T34" s="204"/>
      <c r="U34" s="204">
        <v>250</v>
      </c>
      <c r="V34" s="204"/>
      <c r="W34" s="204">
        <v>336</v>
      </c>
      <c r="X34" s="204"/>
      <c r="Y34" s="204">
        <v>940</v>
      </c>
      <c r="Z34" s="205"/>
      <c r="AA34" s="204">
        <v>136736</v>
      </c>
      <c r="AB34" s="204"/>
      <c r="AC34" s="204">
        <v>8061</v>
      </c>
      <c r="AD34" s="204"/>
      <c r="AE34" s="204">
        <v>887185</v>
      </c>
      <c r="AF34" s="131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1:43" ht="12.75" customHeight="1">
      <c r="A35" s="4"/>
      <c r="B35" s="125" t="s">
        <v>160</v>
      </c>
      <c r="C35" s="80">
        <v>0</v>
      </c>
      <c r="D35" s="80">
        <v>0</v>
      </c>
      <c r="E35" s="129">
        <f>SUM(E39:E60)</f>
        <v>0</v>
      </c>
      <c r="F35" s="129"/>
      <c r="G35" s="129">
        <f>SUM(G39:G60)</f>
        <v>0</v>
      </c>
      <c r="H35" s="129"/>
      <c r="I35" s="129">
        <f>SUM(I39:I60)</f>
        <v>4629</v>
      </c>
      <c r="J35" s="129"/>
      <c r="K35" s="130">
        <f>SUM(K39:K60)</f>
        <v>332.66</v>
      </c>
      <c r="L35" s="129"/>
      <c r="M35" s="129">
        <v>4</v>
      </c>
      <c r="N35" s="129"/>
      <c r="O35" s="129">
        <f>SUM(O39:O60)</f>
        <v>0</v>
      </c>
      <c r="P35" s="129"/>
      <c r="Q35" s="129">
        <f>SUM(Q39:Q60)</f>
        <v>0</v>
      </c>
      <c r="R35" s="129"/>
      <c r="S35" s="129">
        <f>SUM(S39:S60)</f>
        <v>2024</v>
      </c>
      <c r="T35" s="129"/>
      <c r="U35" s="129">
        <f>SUM(U39:U60)</f>
        <v>1060</v>
      </c>
      <c r="V35" s="129"/>
      <c r="W35" s="204">
        <f>SUM(W39:W60)</f>
        <v>2073</v>
      </c>
      <c r="X35" s="129"/>
      <c r="Y35" s="129">
        <f>SUM(Y39:Y60)</f>
        <v>0</v>
      </c>
      <c r="Z35" s="131"/>
      <c r="AA35" s="129">
        <f>SUM(AA39:AA60)</f>
        <v>131928</v>
      </c>
      <c r="AB35" s="129"/>
      <c r="AC35" s="129">
        <f>SUM(AC39:AC60)</f>
        <v>0</v>
      </c>
      <c r="AD35" s="129"/>
      <c r="AE35" s="129">
        <f>SUM(AE39:AE60)</f>
        <v>400753</v>
      </c>
      <c r="AF35" s="131"/>
      <c r="AH35" s="59"/>
      <c r="AI35" s="59"/>
      <c r="AJ35" s="59"/>
      <c r="AK35" s="59"/>
      <c r="AL35" s="59"/>
      <c r="AM35" s="59"/>
      <c r="AN35" s="59"/>
      <c r="AO35" s="59"/>
      <c r="AP35" s="59"/>
      <c r="AQ35" s="59"/>
    </row>
    <row r="36" spans="1:32" ht="4.5" customHeight="1">
      <c r="A36" s="4"/>
      <c r="B36" s="67"/>
      <c r="C36" s="81"/>
      <c r="D36" s="8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</row>
    <row r="37" spans="1:32" ht="12" customHeight="1" hidden="1">
      <c r="A37" s="4"/>
      <c r="B37" s="82" t="s">
        <v>46</v>
      </c>
      <c r="C37" s="81">
        <f>SUM(C39:C59)</f>
        <v>0</v>
      </c>
      <c r="D37" s="81">
        <f>SUM(D39:D59)</f>
        <v>0</v>
      </c>
      <c r="E37" s="132">
        <f>SUM(E39:E59)</f>
        <v>0</v>
      </c>
      <c r="F37" s="132"/>
      <c r="G37" s="132">
        <f>SUM(G39:G59)</f>
        <v>0</v>
      </c>
      <c r="H37" s="132"/>
      <c r="I37" s="132"/>
      <c r="J37" s="132"/>
      <c r="K37" s="132"/>
      <c r="L37" s="132"/>
      <c r="M37" s="132"/>
      <c r="N37" s="132"/>
      <c r="O37" s="132">
        <f>SUM(O39:O59)</f>
        <v>0</v>
      </c>
      <c r="P37" s="132"/>
      <c r="Q37" s="132">
        <f>SUM(Q39:Q59)</f>
        <v>0</v>
      </c>
      <c r="R37" s="132"/>
      <c r="S37" s="132">
        <f>SUM(S39:S59)</f>
        <v>2024</v>
      </c>
      <c r="T37" s="132"/>
      <c r="U37" s="132">
        <f>SUM(U39:U59)</f>
        <v>1060</v>
      </c>
      <c r="V37" s="132"/>
      <c r="W37" s="132">
        <f>SUM(W39:W59)</f>
        <v>2073</v>
      </c>
      <c r="X37" s="132"/>
      <c r="Y37" s="132">
        <f>SUM(Y39:Y59)</f>
        <v>0</v>
      </c>
      <c r="Z37" s="132"/>
      <c r="AA37" s="132">
        <f>SUM(AA39:AA59)</f>
        <v>131928</v>
      </c>
      <c r="AB37" s="132"/>
      <c r="AC37" s="132">
        <f>SUM(AC39:AC59)</f>
        <v>0</v>
      </c>
      <c r="AD37" s="132"/>
      <c r="AE37" s="132">
        <f>SUM(AE39:AE59)</f>
        <v>400753</v>
      </c>
      <c r="AF37" s="132"/>
    </row>
    <row r="38" spans="1:32" ht="12" customHeight="1" hidden="1">
      <c r="A38" s="4"/>
      <c r="B38" s="67"/>
      <c r="C38" s="81"/>
      <c r="D38" s="8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</row>
    <row r="39" spans="2:49" s="39" customFormat="1" ht="12.75" customHeight="1">
      <c r="B39" s="67" t="s">
        <v>64</v>
      </c>
      <c r="C39" s="83">
        <v>0</v>
      </c>
      <c r="D39" s="83">
        <v>0</v>
      </c>
      <c r="E39" s="132">
        <f>'新北'!D32</f>
        <v>0</v>
      </c>
      <c r="F39" s="132">
        <v>0</v>
      </c>
      <c r="G39" s="132">
        <f>'新北'!E32</f>
        <v>0</v>
      </c>
      <c r="H39" s="132">
        <v>0</v>
      </c>
      <c r="I39" s="132">
        <f>'新北'!F32</f>
        <v>0</v>
      </c>
      <c r="J39" s="132">
        <v>0</v>
      </c>
      <c r="K39" s="134">
        <f>'新北'!G32</f>
        <v>0</v>
      </c>
      <c r="L39" s="132">
        <v>0</v>
      </c>
      <c r="M39" s="135">
        <v>0</v>
      </c>
      <c r="N39" s="136">
        <v>0</v>
      </c>
      <c r="O39" s="132">
        <f>'新北'!H32</f>
        <v>0</v>
      </c>
      <c r="P39" s="132">
        <v>0</v>
      </c>
      <c r="Q39" s="132">
        <f>'新北'!I32</f>
        <v>0</v>
      </c>
      <c r="R39" s="136">
        <v>0</v>
      </c>
      <c r="S39" s="132">
        <f>'新北'!J32</f>
        <v>0</v>
      </c>
      <c r="T39" s="136">
        <v>0</v>
      </c>
      <c r="U39" s="132">
        <f>'新北'!K32</f>
        <v>0</v>
      </c>
      <c r="V39" s="136">
        <v>0</v>
      </c>
      <c r="W39" s="132">
        <f>'新北'!L32</f>
        <v>0</v>
      </c>
      <c r="X39" s="136">
        <v>0</v>
      </c>
      <c r="Y39" s="132">
        <f>'新北'!M32</f>
        <v>0</v>
      </c>
      <c r="Z39" s="135">
        <v>0</v>
      </c>
      <c r="AA39" s="132">
        <f>'新北'!N32</f>
        <v>0</v>
      </c>
      <c r="AB39" s="136">
        <v>0</v>
      </c>
      <c r="AC39" s="132">
        <f>'新北'!O32</f>
        <v>0</v>
      </c>
      <c r="AD39" s="136">
        <v>0</v>
      </c>
      <c r="AE39" s="132">
        <f>'新北'!P32</f>
        <v>0</v>
      </c>
      <c r="AF39" s="135">
        <v>0</v>
      </c>
      <c r="AH39" s="122" t="e">
        <f aca="true" t="shared" si="0" ref="AH39:AH60">E39/$E$35*100</f>
        <v>#DIV/0!</v>
      </c>
      <c r="AI39" s="122" t="e">
        <f aca="true" t="shared" si="1" ref="AI39:AI60">G39/$G$35*100</f>
        <v>#DIV/0!</v>
      </c>
      <c r="AJ39" s="122">
        <f aca="true" t="shared" si="2" ref="AJ39:AJ60">I39/$I$35*100</f>
        <v>0</v>
      </c>
      <c r="AK39" s="122">
        <f aca="true" t="shared" si="3" ref="AK39:AK60">K39/$K$35*100</f>
        <v>0</v>
      </c>
      <c r="AL39" s="122" t="e">
        <f aca="true" t="shared" si="4" ref="AL39:AL60">O39/$O$35*100</f>
        <v>#DIV/0!</v>
      </c>
      <c r="AM39" s="122" t="e">
        <f aca="true" t="shared" si="5" ref="AM39:AM60">Q39/$Q$35*100</f>
        <v>#DIV/0!</v>
      </c>
      <c r="AN39" s="122">
        <f aca="true" t="shared" si="6" ref="AN39:AN60">S39/$S$35*100</f>
        <v>0</v>
      </c>
      <c r="AO39" s="122">
        <f aca="true" t="shared" si="7" ref="AO39:AO60">U39/$U$35*100</f>
        <v>0</v>
      </c>
      <c r="AP39" s="122">
        <f aca="true" t="shared" si="8" ref="AP39:AP60">W39/$W$35*100</f>
        <v>0</v>
      </c>
      <c r="AQ39" s="122" t="e">
        <f aca="true" t="shared" si="9" ref="AQ39:AQ60">Y39/$Y$35*100</f>
        <v>#DIV/0!</v>
      </c>
      <c r="AR39" s="122">
        <f>AA39/$AA$35*100</f>
        <v>0</v>
      </c>
      <c r="AS39" s="122" t="e">
        <f>AC39/$AC$35*100</f>
        <v>#DIV/0!</v>
      </c>
      <c r="AT39" s="122">
        <f>AE39/$AE$35*100</f>
        <v>0</v>
      </c>
      <c r="AU39" s="56"/>
      <c r="AV39" s="56"/>
      <c r="AW39" s="56"/>
    </row>
    <row r="40" spans="2:49" s="39" customFormat="1" ht="12.75" customHeight="1">
      <c r="B40" s="67" t="s">
        <v>108</v>
      </c>
      <c r="C40" s="83">
        <v>0</v>
      </c>
      <c r="D40" s="83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4">
        <v>0</v>
      </c>
      <c r="L40" s="132">
        <v>0</v>
      </c>
      <c r="M40" s="135">
        <v>1</v>
      </c>
      <c r="N40" s="133">
        <f>RANK(M40,($M$39:$M$60),0)</f>
        <v>2</v>
      </c>
      <c r="O40" s="132">
        <v>0</v>
      </c>
      <c r="P40" s="132">
        <v>0</v>
      </c>
      <c r="Q40" s="132">
        <v>0</v>
      </c>
      <c r="R40" s="136">
        <v>0</v>
      </c>
      <c r="S40" s="132">
        <v>0</v>
      </c>
      <c r="T40" s="136">
        <v>0</v>
      </c>
      <c r="U40" s="132">
        <v>0</v>
      </c>
      <c r="V40" s="136">
        <v>0</v>
      </c>
      <c r="W40" s="132">
        <v>0</v>
      </c>
      <c r="X40" s="136">
        <v>0</v>
      </c>
      <c r="Y40" s="132">
        <v>0</v>
      </c>
      <c r="Z40" s="135">
        <v>0</v>
      </c>
      <c r="AA40" s="132">
        <v>0</v>
      </c>
      <c r="AB40" s="136">
        <v>0</v>
      </c>
      <c r="AC40" s="132">
        <v>0</v>
      </c>
      <c r="AD40" s="136">
        <v>0</v>
      </c>
      <c r="AE40" s="132">
        <v>0</v>
      </c>
      <c r="AF40" s="135">
        <v>0</v>
      </c>
      <c r="AH40" s="122" t="e">
        <f t="shared" si="0"/>
        <v>#DIV/0!</v>
      </c>
      <c r="AI40" s="122" t="e">
        <f t="shared" si="1"/>
        <v>#DIV/0!</v>
      </c>
      <c r="AJ40" s="122">
        <f t="shared" si="2"/>
        <v>0</v>
      </c>
      <c r="AK40" s="122">
        <f t="shared" si="3"/>
        <v>0</v>
      </c>
      <c r="AL40" s="122" t="e">
        <f t="shared" si="4"/>
        <v>#DIV/0!</v>
      </c>
      <c r="AM40" s="122" t="e">
        <f t="shared" si="5"/>
        <v>#DIV/0!</v>
      </c>
      <c r="AN40" s="122">
        <f t="shared" si="6"/>
        <v>0</v>
      </c>
      <c r="AO40" s="122">
        <f t="shared" si="7"/>
        <v>0</v>
      </c>
      <c r="AP40" s="122">
        <f t="shared" si="8"/>
        <v>0</v>
      </c>
      <c r="AQ40" s="122" t="e">
        <f t="shared" si="9"/>
        <v>#DIV/0!</v>
      </c>
      <c r="AR40" s="122">
        <f aca="true" t="shared" si="10" ref="AR40:AR60">AA40/$AA$35*100</f>
        <v>0</v>
      </c>
      <c r="AS40" s="122" t="e">
        <f aca="true" t="shared" si="11" ref="AS40:AS60">AC40/$AC$35*100</f>
        <v>#DIV/0!</v>
      </c>
      <c r="AT40" s="122">
        <f aca="true" t="shared" si="12" ref="AT40:AT60">AE40/$AE$35*100</f>
        <v>0</v>
      </c>
      <c r="AU40" s="56"/>
      <c r="AV40" s="56"/>
      <c r="AW40" s="56"/>
    </row>
    <row r="41" spans="2:49" s="39" customFormat="1" ht="12.75" customHeight="1">
      <c r="B41" s="67" t="s">
        <v>109</v>
      </c>
      <c r="C41" s="83">
        <v>0</v>
      </c>
      <c r="D41" s="83">
        <v>0</v>
      </c>
      <c r="E41" s="132">
        <f>'桃園'!D32</f>
        <v>0</v>
      </c>
      <c r="F41" s="132">
        <v>0</v>
      </c>
      <c r="G41" s="132">
        <f>'桃園'!E32</f>
        <v>0</v>
      </c>
      <c r="H41" s="132">
        <v>0</v>
      </c>
      <c r="I41" s="132">
        <f>'桃園'!F32</f>
        <v>0</v>
      </c>
      <c r="J41" s="132">
        <v>0</v>
      </c>
      <c r="K41" s="134">
        <f>'桃園'!G32</f>
        <v>0</v>
      </c>
      <c r="L41" s="132">
        <v>0</v>
      </c>
      <c r="M41" s="135">
        <v>0</v>
      </c>
      <c r="N41" s="136">
        <v>0</v>
      </c>
      <c r="O41" s="132">
        <f>'桃園'!H32</f>
        <v>0</v>
      </c>
      <c r="P41" s="132">
        <v>0</v>
      </c>
      <c r="Q41" s="132">
        <f>'桃園'!I32</f>
        <v>0</v>
      </c>
      <c r="R41" s="136">
        <v>0</v>
      </c>
      <c r="S41" s="132">
        <f>'桃園'!J32</f>
        <v>0</v>
      </c>
      <c r="T41" s="136">
        <v>0</v>
      </c>
      <c r="U41" s="132">
        <f>'桃園'!K32</f>
        <v>0</v>
      </c>
      <c r="V41" s="136">
        <v>0</v>
      </c>
      <c r="W41" s="132">
        <f>'桃園'!L32</f>
        <v>300</v>
      </c>
      <c r="X41" s="133">
        <f>RANK(W41,($W$39:$W$60),0)</f>
        <v>3</v>
      </c>
      <c r="Y41" s="132">
        <f>'桃園'!M32</f>
        <v>0</v>
      </c>
      <c r="Z41" s="135">
        <v>0</v>
      </c>
      <c r="AA41" s="132">
        <f>'桃園'!N32</f>
        <v>0</v>
      </c>
      <c r="AB41" s="136">
        <v>0</v>
      </c>
      <c r="AC41" s="132">
        <f>'桃園'!O32</f>
        <v>0</v>
      </c>
      <c r="AD41" s="136">
        <v>0</v>
      </c>
      <c r="AE41" s="132">
        <f>'桃園'!P32</f>
        <v>0</v>
      </c>
      <c r="AF41" s="135">
        <v>0</v>
      </c>
      <c r="AH41" s="122" t="e">
        <f>E41/$E$35*100</f>
        <v>#DIV/0!</v>
      </c>
      <c r="AI41" s="122" t="e">
        <f>G41/$G$35*100</f>
        <v>#DIV/0!</v>
      </c>
      <c r="AJ41" s="122">
        <f>I41/$I$35*100</f>
        <v>0</v>
      </c>
      <c r="AK41" s="122">
        <f>K41/$K$35*100</f>
        <v>0</v>
      </c>
      <c r="AL41" s="122" t="e">
        <f>O41/$O$35*100</f>
        <v>#DIV/0!</v>
      </c>
      <c r="AM41" s="122" t="e">
        <f>Q41/$Q$35*100</f>
        <v>#DIV/0!</v>
      </c>
      <c r="AN41" s="122">
        <f>S41/$S$35*100</f>
        <v>0</v>
      </c>
      <c r="AO41" s="122">
        <f>U41/$U$35*100</f>
        <v>0</v>
      </c>
      <c r="AP41" s="122">
        <f>W41/$W$35*100</f>
        <v>14.47178002894356</v>
      </c>
      <c r="AQ41" s="122" t="e">
        <f>Y41/$Y$35*100</f>
        <v>#DIV/0!</v>
      </c>
      <c r="AR41" s="122">
        <f>AA41/$AA$35*100</f>
        <v>0</v>
      </c>
      <c r="AS41" s="122" t="e">
        <f>AC41/$AC$35*100</f>
        <v>#DIV/0!</v>
      </c>
      <c r="AT41" s="122">
        <f>AE41/$AE$35*100</f>
        <v>0</v>
      </c>
      <c r="AU41" s="56"/>
      <c r="AV41" s="56"/>
      <c r="AW41" s="56"/>
    </row>
    <row r="42" spans="2:49" s="39" customFormat="1" ht="12.75" customHeight="1">
      <c r="B42" s="67" t="s">
        <v>14</v>
      </c>
      <c r="C42" s="83">
        <v>0</v>
      </c>
      <c r="D42" s="83">
        <v>0</v>
      </c>
      <c r="E42" s="132">
        <f>'臺中'!D32</f>
        <v>0</v>
      </c>
      <c r="F42" s="132">
        <v>0</v>
      </c>
      <c r="G42" s="132">
        <f>'臺中'!E32</f>
        <v>0</v>
      </c>
      <c r="H42" s="132">
        <v>0</v>
      </c>
      <c r="I42" s="132">
        <f>'臺中'!F32</f>
        <v>0</v>
      </c>
      <c r="J42" s="132">
        <v>0</v>
      </c>
      <c r="K42" s="134">
        <f>'臺中'!G32</f>
        <v>0</v>
      </c>
      <c r="L42" s="132">
        <v>0</v>
      </c>
      <c r="M42" s="135">
        <v>0</v>
      </c>
      <c r="N42" s="136">
        <v>0</v>
      </c>
      <c r="O42" s="132">
        <f>'臺中'!H32</f>
        <v>0</v>
      </c>
      <c r="P42" s="132">
        <v>0</v>
      </c>
      <c r="Q42" s="132">
        <f>'臺中'!I32</f>
        <v>0</v>
      </c>
      <c r="R42" s="136">
        <v>0</v>
      </c>
      <c r="S42" s="132">
        <f>'臺中'!J32</f>
        <v>0</v>
      </c>
      <c r="T42" s="136">
        <v>0</v>
      </c>
      <c r="U42" s="132">
        <f>'臺中'!K32</f>
        <v>0</v>
      </c>
      <c r="V42" s="136">
        <v>0</v>
      </c>
      <c r="W42" s="132">
        <f>'臺中'!L32</f>
        <v>0</v>
      </c>
      <c r="X42" s="136">
        <v>0</v>
      </c>
      <c r="Y42" s="132">
        <f>'臺中'!M32</f>
        <v>0</v>
      </c>
      <c r="Z42" s="135">
        <v>0</v>
      </c>
      <c r="AA42" s="132">
        <f>'臺中'!N32</f>
        <v>13040</v>
      </c>
      <c r="AB42" s="133">
        <f>RANK(AA42,($AA$39:$AA$60),0)</f>
        <v>4</v>
      </c>
      <c r="AC42" s="132">
        <f>'臺中'!O32</f>
        <v>0</v>
      </c>
      <c r="AD42" s="136">
        <v>0</v>
      </c>
      <c r="AE42" s="132">
        <f>'臺中'!P32</f>
        <v>0</v>
      </c>
      <c r="AF42" s="135">
        <v>0</v>
      </c>
      <c r="AH42" s="122" t="e">
        <f t="shared" si="0"/>
        <v>#DIV/0!</v>
      </c>
      <c r="AI42" s="122" t="e">
        <f t="shared" si="1"/>
        <v>#DIV/0!</v>
      </c>
      <c r="AJ42" s="122">
        <f t="shared" si="2"/>
        <v>0</v>
      </c>
      <c r="AK42" s="122">
        <f t="shared" si="3"/>
        <v>0</v>
      </c>
      <c r="AL42" s="122" t="e">
        <f t="shared" si="4"/>
        <v>#DIV/0!</v>
      </c>
      <c r="AM42" s="122" t="e">
        <f t="shared" si="5"/>
        <v>#DIV/0!</v>
      </c>
      <c r="AN42" s="122">
        <f t="shared" si="6"/>
        <v>0</v>
      </c>
      <c r="AO42" s="122">
        <f t="shared" si="7"/>
        <v>0</v>
      </c>
      <c r="AP42" s="122">
        <f t="shared" si="8"/>
        <v>0</v>
      </c>
      <c r="AQ42" s="122" t="e">
        <f t="shared" si="9"/>
        <v>#DIV/0!</v>
      </c>
      <c r="AR42" s="122">
        <f t="shared" si="10"/>
        <v>9.88417924928749</v>
      </c>
      <c r="AS42" s="122" t="e">
        <f t="shared" si="11"/>
        <v>#DIV/0!</v>
      </c>
      <c r="AT42" s="122">
        <f t="shared" si="12"/>
        <v>0</v>
      </c>
      <c r="AU42" s="56"/>
      <c r="AV42" s="56"/>
      <c r="AW42" s="56"/>
    </row>
    <row r="43" spans="2:49" s="39" customFormat="1" ht="12.75" customHeight="1">
      <c r="B43" s="67" t="s">
        <v>16</v>
      </c>
      <c r="C43" s="83">
        <v>0</v>
      </c>
      <c r="D43" s="83">
        <v>0</v>
      </c>
      <c r="E43" s="132">
        <f>'臺南'!D32</f>
        <v>0</v>
      </c>
      <c r="F43" s="132">
        <v>0</v>
      </c>
      <c r="G43" s="132">
        <f>'臺南'!E32</f>
        <v>0</v>
      </c>
      <c r="H43" s="132">
        <v>0</v>
      </c>
      <c r="I43" s="132">
        <f>'臺南'!F32</f>
        <v>1015</v>
      </c>
      <c r="J43" s="133">
        <f>RANK(I43,$I$39:$I$60,0)</f>
        <v>2</v>
      </c>
      <c r="K43" s="134">
        <f>'臺南'!G32</f>
        <v>2.5</v>
      </c>
      <c r="L43" s="133">
        <f>RANK(K43,$K$39:$K$60,0)</f>
        <v>2</v>
      </c>
      <c r="M43" s="135">
        <v>0</v>
      </c>
      <c r="N43" s="136">
        <v>0</v>
      </c>
      <c r="O43" s="132">
        <f>'臺南'!H32</f>
        <v>0</v>
      </c>
      <c r="P43" s="132">
        <v>0</v>
      </c>
      <c r="Q43" s="132">
        <f>'臺南'!I32</f>
        <v>0</v>
      </c>
      <c r="R43" s="136">
        <v>0</v>
      </c>
      <c r="S43" s="132">
        <f>'臺南'!J32</f>
        <v>981</v>
      </c>
      <c r="T43" s="136">
        <f>RANK(S43,$S$39:$S$60,0)</f>
        <v>1</v>
      </c>
      <c r="U43" s="132">
        <f>'臺南'!K32</f>
        <v>0</v>
      </c>
      <c r="V43" s="136">
        <v>0</v>
      </c>
      <c r="W43" s="132">
        <f>'臺南'!L32</f>
        <v>1061</v>
      </c>
      <c r="X43" s="133">
        <f>RANK(W43,($W$39:$W$60),0)</f>
        <v>1</v>
      </c>
      <c r="Y43" s="132">
        <f>'臺南'!M32</f>
        <v>0</v>
      </c>
      <c r="Z43" s="135">
        <v>0</v>
      </c>
      <c r="AA43" s="132">
        <f>'臺南'!N32</f>
        <v>38315</v>
      </c>
      <c r="AB43" s="133">
        <f>RANK(AA43,($AA$39:$AA$60),0)</f>
        <v>2</v>
      </c>
      <c r="AC43" s="132">
        <f>'臺南'!O32</f>
        <v>0</v>
      </c>
      <c r="AD43" s="136">
        <v>0</v>
      </c>
      <c r="AE43" s="132">
        <f>'臺南'!P32</f>
        <v>120000</v>
      </c>
      <c r="AF43" s="137">
        <f>RANK(AE43,($AE$39:$AE$60),0)</f>
        <v>2</v>
      </c>
      <c r="AH43" s="122" t="e">
        <f t="shared" si="0"/>
        <v>#DIV/0!</v>
      </c>
      <c r="AI43" s="122" t="e">
        <f t="shared" si="1"/>
        <v>#DIV/0!</v>
      </c>
      <c r="AJ43" s="122">
        <f t="shared" si="2"/>
        <v>21.92698206956146</v>
      </c>
      <c r="AK43" s="122">
        <f t="shared" si="3"/>
        <v>0.7515180664943184</v>
      </c>
      <c r="AL43" s="122" t="e">
        <f t="shared" si="4"/>
        <v>#DIV/0!</v>
      </c>
      <c r="AM43" s="122" t="e">
        <f t="shared" si="5"/>
        <v>#DIV/0!</v>
      </c>
      <c r="AN43" s="122">
        <f t="shared" si="6"/>
        <v>48.46837944664031</v>
      </c>
      <c r="AO43" s="122">
        <f t="shared" si="7"/>
        <v>0</v>
      </c>
      <c r="AP43" s="122">
        <f t="shared" si="8"/>
        <v>51.18186203569706</v>
      </c>
      <c r="AQ43" s="122" t="e">
        <f t="shared" si="9"/>
        <v>#DIV/0!</v>
      </c>
      <c r="AR43" s="122">
        <f t="shared" si="10"/>
        <v>29.04235643684434</v>
      </c>
      <c r="AS43" s="122" t="e">
        <f t="shared" si="11"/>
        <v>#DIV/0!</v>
      </c>
      <c r="AT43" s="122">
        <f t="shared" si="12"/>
        <v>29.943631114427088</v>
      </c>
      <c r="AU43" s="56"/>
      <c r="AV43" s="56"/>
      <c r="AW43" s="56"/>
    </row>
    <row r="44" spans="2:49" s="39" customFormat="1" ht="12.75" customHeight="1">
      <c r="B44" s="67" t="s">
        <v>65</v>
      </c>
      <c r="C44" s="83">
        <v>0</v>
      </c>
      <c r="D44" s="83">
        <v>0</v>
      </c>
      <c r="E44" s="132">
        <f>'高雄'!D32</f>
        <v>0</v>
      </c>
      <c r="F44" s="132">
        <v>0</v>
      </c>
      <c r="G44" s="132">
        <f>'高雄'!E32</f>
        <v>0</v>
      </c>
      <c r="H44" s="132">
        <v>0</v>
      </c>
      <c r="I44" s="132">
        <f>'高雄'!F32</f>
        <v>0</v>
      </c>
      <c r="J44" s="132">
        <v>0</v>
      </c>
      <c r="K44" s="134">
        <f>'高雄'!G32</f>
        <v>330</v>
      </c>
      <c r="L44" s="133">
        <f>RANK(K44,$K$39:$K$60,0)</f>
        <v>1</v>
      </c>
      <c r="M44" s="135">
        <v>0</v>
      </c>
      <c r="N44" s="136">
        <v>0</v>
      </c>
      <c r="O44" s="132">
        <f>'高雄'!H32</f>
        <v>0</v>
      </c>
      <c r="P44" s="132">
        <v>0</v>
      </c>
      <c r="Q44" s="132">
        <f>'高雄'!I32</f>
        <v>0</v>
      </c>
      <c r="R44" s="136">
        <v>0</v>
      </c>
      <c r="S44" s="132">
        <f>'高雄'!J32</f>
        <v>0</v>
      </c>
      <c r="T44" s="136">
        <v>0</v>
      </c>
      <c r="U44" s="132">
        <f>'高雄'!K32</f>
        <v>0</v>
      </c>
      <c r="V44" s="136">
        <v>0</v>
      </c>
      <c r="W44" s="132">
        <f>'高雄'!L32</f>
        <v>0</v>
      </c>
      <c r="X44" s="136">
        <v>0</v>
      </c>
      <c r="Y44" s="132">
        <f>'高雄'!M32</f>
        <v>0</v>
      </c>
      <c r="Z44" s="135">
        <v>0</v>
      </c>
      <c r="AA44" s="132">
        <f>'高雄'!N32</f>
        <v>16000</v>
      </c>
      <c r="AB44" s="133">
        <f>RANK(AA44,($AA$39:$AA$60),0)</f>
        <v>3</v>
      </c>
      <c r="AC44" s="132">
        <f>'高雄'!O32</f>
        <v>0</v>
      </c>
      <c r="AD44" s="136">
        <v>0</v>
      </c>
      <c r="AE44" s="132">
        <f>'高雄'!P32</f>
        <v>4000</v>
      </c>
      <c r="AF44" s="137">
        <f>RANK(AE44,($AE$39:$AE$60),0)</f>
        <v>4</v>
      </c>
      <c r="AH44" s="122" t="e">
        <f t="shared" si="0"/>
        <v>#DIV/0!</v>
      </c>
      <c r="AI44" s="122" t="e">
        <f t="shared" si="1"/>
        <v>#DIV/0!</v>
      </c>
      <c r="AJ44" s="122">
        <f t="shared" si="2"/>
        <v>0</v>
      </c>
      <c r="AK44" s="122">
        <f t="shared" si="3"/>
        <v>99.20038477725004</v>
      </c>
      <c r="AL44" s="122" t="e">
        <f t="shared" si="4"/>
        <v>#DIV/0!</v>
      </c>
      <c r="AM44" s="122" t="e">
        <f t="shared" si="5"/>
        <v>#DIV/0!</v>
      </c>
      <c r="AN44" s="122">
        <f t="shared" si="6"/>
        <v>0</v>
      </c>
      <c r="AO44" s="122">
        <f t="shared" si="7"/>
        <v>0</v>
      </c>
      <c r="AP44" s="122">
        <f t="shared" si="8"/>
        <v>0</v>
      </c>
      <c r="AQ44" s="122" t="e">
        <f t="shared" si="9"/>
        <v>#DIV/0!</v>
      </c>
      <c r="AR44" s="122">
        <f t="shared" si="10"/>
        <v>12.127827299739252</v>
      </c>
      <c r="AS44" s="122" t="e">
        <f t="shared" si="11"/>
        <v>#DIV/0!</v>
      </c>
      <c r="AT44" s="122">
        <f t="shared" si="12"/>
        <v>0.9981210371475696</v>
      </c>
      <c r="AU44" s="56"/>
      <c r="AV44" s="56"/>
      <c r="AW44" s="56"/>
    </row>
    <row r="45" spans="2:49" s="39" customFormat="1" ht="12.75" customHeight="1">
      <c r="B45" s="67" t="s">
        <v>1</v>
      </c>
      <c r="C45" s="83">
        <v>0</v>
      </c>
      <c r="D45" s="83">
        <v>0</v>
      </c>
      <c r="E45" s="132">
        <f>'宜蘭'!D32</f>
        <v>0</v>
      </c>
      <c r="F45" s="132">
        <v>0</v>
      </c>
      <c r="G45" s="132">
        <f>'宜蘭'!E32</f>
        <v>0</v>
      </c>
      <c r="H45" s="132">
        <v>0</v>
      </c>
      <c r="I45" s="132">
        <f>'宜蘭'!F32</f>
        <v>0</v>
      </c>
      <c r="J45" s="132">
        <v>0</v>
      </c>
      <c r="K45" s="134">
        <f>'宜蘭'!G32</f>
        <v>0</v>
      </c>
      <c r="L45" s="132">
        <v>0</v>
      </c>
      <c r="M45" s="135">
        <v>0</v>
      </c>
      <c r="N45" s="136">
        <v>0</v>
      </c>
      <c r="O45" s="132">
        <f>'宜蘭'!H32</f>
        <v>0</v>
      </c>
      <c r="P45" s="132">
        <v>0</v>
      </c>
      <c r="Q45" s="132">
        <f>'宜蘭'!I32</f>
        <v>0</v>
      </c>
      <c r="R45" s="136">
        <v>0</v>
      </c>
      <c r="S45" s="132">
        <f>'宜蘭'!J32</f>
        <v>0</v>
      </c>
      <c r="T45" s="136">
        <v>0</v>
      </c>
      <c r="U45" s="132">
        <f>'宜蘭'!K32</f>
        <v>0</v>
      </c>
      <c r="V45" s="136">
        <v>0</v>
      </c>
      <c r="W45" s="132">
        <f>'宜蘭'!L32</f>
        <v>0</v>
      </c>
      <c r="X45" s="136">
        <v>0</v>
      </c>
      <c r="Y45" s="132">
        <f>'宜蘭'!M32</f>
        <v>0</v>
      </c>
      <c r="Z45" s="135">
        <v>0</v>
      </c>
      <c r="AA45" s="132">
        <f>'宜蘭'!N32</f>
        <v>0</v>
      </c>
      <c r="AB45" s="136">
        <v>0</v>
      </c>
      <c r="AC45" s="132">
        <f>'宜蘭'!O32</f>
        <v>0</v>
      </c>
      <c r="AD45" s="136">
        <v>0</v>
      </c>
      <c r="AE45" s="132">
        <f>'宜蘭'!P32</f>
        <v>0</v>
      </c>
      <c r="AF45" s="135">
        <v>0</v>
      </c>
      <c r="AH45" s="122" t="e">
        <f t="shared" si="0"/>
        <v>#DIV/0!</v>
      </c>
      <c r="AI45" s="122" t="e">
        <f t="shared" si="1"/>
        <v>#DIV/0!</v>
      </c>
      <c r="AJ45" s="122">
        <f t="shared" si="2"/>
        <v>0</v>
      </c>
      <c r="AK45" s="122">
        <f t="shared" si="3"/>
        <v>0</v>
      </c>
      <c r="AL45" s="122" t="e">
        <f t="shared" si="4"/>
        <v>#DIV/0!</v>
      </c>
      <c r="AM45" s="122" t="e">
        <f t="shared" si="5"/>
        <v>#DIV/0!</v>
      </c>
      <c r="AN45" s="122">
        <f t="shared" si="6"/>
        <v>0</v>
      </c>
      <c r="AO45" s="122">
        <f t="shared" si="7"/>
        <v>0</v>
      </c>
      <c r="AP45" s="122">
        <f t="shared" si="8"/>
        <v>0</v>
      </c>
      <c r="AQ45" s="122" t="e">
        <f t="shared" si="9"/>
        <v>#DIV/0!</v>
      </c>
      <c r="AR45" s="122">
        <f t="shared" si="10"/>
        <v>0</v>
      </c>
      <c r="AS45" s="122" t="e">
        <f t="shared" si="11"/>
        <v>#DIV/0!</v>
      </c>
      <c r="AT45" s="122">
        <f t="shared" si="12"/>
        <v>0</v>
      </c>
      <c r="AU45" s="56"/>
      <c r="AV45" s="56"/>
      <c r="AW45" s="56"/>
    </row>
    <row r="46" spans="2:49" s="39" customFormat="1" ht="12.75" customHeight="1">
      <c r="B46" s="67" t="s">
        <v>2</v>
      </c>
      <c r="C46" s="83">
        <v>0</v>
      </c>
      <c r="D46" s="83">
        <v>0</v>
      </c>
      <c r="E46" s="132">
        <f>'新竹'!D32</f>
        <v>0</v>
      </c>
      <c r="F46" s="132">
        <v>0</v>
      </c>
      <c r="G46" s="132">
        <f>'新竹'!E32</f>
        <v>0</v>
      </c>
      <c r="H46" s="132">
        <v>0</v>
      </c>
      <c r="I46" s="132">
        <f>'新竹'!F32</f>
        <v>0</v>
      </c>
      <c r="J46" s="132">
        <v>0</v>
      </c>
      <c r="K46" s="134">
        <f>'新竹'!G32</f>
        <v>0</v>
      </c>
      <c r="L46" s="132">
        <v>0</v>
      </c>
      <c r="M46" s="135">
        <v>0</v>
      </c>
      <c r="N46" s="136">
        <v>0</v>
      </c>
      <c r="O46" s="132">
        <f>'新竹'!H32</f>
        <v>0</v>
      </c>
      <c r="P46" s="132">
        <v>0</v>
      </c>
      <c r="Q46" s="132">
        <f>'新竹'!I32</f>
        <v>0</v>
      </c>
      <c r="R46" s="136">
        <v>0</v>
      </c>
      <c r="S46" s="132">
        <f>'新竹'!J32</f>
        <v>0</v>
      </c>
      <c r="T46" s="136">
        <v>0</v>
      </c>
      <c r="U46" s="132">
        <f>'新竹'!K32</f>
        <v>0</v>
      </c>
      <c r="V46" s="136">
        <v>0</v>
      </c>
      <c r="W46" s="132">
        <f>'新竹'!L32</f>
        <v>0</v>
      </c>
      <c r="X46" s="136">
        <v>0</v>
      </c>
      <c r="Y46" s="132">
        <f>'新竹'!M32</f>
        <v>0</v>
      </c>
      <c r="Z46" s="135">
        <v>0</v>
      </c>
      <c r="AA46" s="132">
        <f>'新竹'!N32</f>
        <v>0</v>
      </c>
      <c r="AB46" s="136">
        <v>0</v>
      </c>
      <c r="AC46" s="132">
        <f>'新竹'!O32</f>
        <v>0</v>
      </c>
      <c r="AD46" s="136">
        <v>0</v>
      </c>
      <c r="AE46" s="132">
        <f>'新竹'!P32</f>
        <v>0</v>
      </c>
      <c r="AF46" s="135">
        <v>0</v>
      </c>
      <c r="AH46" s="122" t="e">
        <f t="shared" si="0"/>
        <v>#DIV/0!</v>
      </c>
      <c r="AI46" s="122" t="e">
        <f t="shared" si="1"/>
        <v>#DIV/0!</v>
      </c>
      <c r="AJ46" s="122">
        <f t="shared" si="2"/>
        <v>0</v>
      </c>
      <c r="AK46" s="122">
        <f t="shared" si="3"/>
        <v>0</v>
      </c>
      <c r="AL46" s="122" t="e">
        <f t="shared" si="4"/>
        <v>#DIV/0!</v>
      </c>
      <c r="AM46" s="122" t="e">
        <f t="shared" si="5"/>
        <v>#DIV/0!</v>
      </c>
      <c r="AN46" s="122">
        <f t="shared" si="6"/>
        <v>0</v>
      </c>
      <c r="AO46" s="122">
        <f t="shared" si="7"/>
        <v>0</v>
      </c>
      <c r="AP46" s="122">
        <f t="shared" si="8"/>
        <v>0</v>
      </c>
      <c r="AQ46" s="122" t="e">
        <f t="shared" si="9"/>
        <v>#DIV/0!</v>
      </c>
      <c r="AR46" s="122">
        <f t="shared" si="10"/>
        <v>0</v>
      </c>
      <c r="AS46" s="122" t="e">
        <f t="shared" si="11"/>
        <v>#DIV/0!</v>
      </c>
      <c r="AT46" s="122">
        <f t="shared" si="12"/>
        <v>0</v>
      </c>
      <c r="AU46" s="56"/>
      <c r="AV46" s="56"/>
      <c r="AW46" s="56"/>
    </row>
    <row r="47" spans="2:49" s="39" customFormat="1" ht="12.75" customHeight="1">
      <c r="B47" s="67" t="s">
        <v>3</v>
      </c>
      <c r="C47" s="83">
        <v>0</v>
      </c>
      <c r="D47" s="83">
        <v>0</v>
      </c>
      <c r="E47" s="132">
        <f>'苗栗'!D32</f>
        <v>0</v>
      </c>
      <c r="F47" s="132">
        <v>0</v>
      </c>
      <c r="G47" s="132">
        <f>'苗栗'!E32</f>
        <v>0</v>
      </c>
      <c r="H47" s="132">
        <v>0</v>
      </c>
      <c r="I47" s="132">
        <f>'苗栗'!F32</f>
        <v>0</v>
      </c>
      <c r="J47" s="132">
        <v>0</v>
      </c>
      <c r="K47" s="134">
        <f>'苗栗'!G32</f>
        <v>0</v>
      </c>
      <c r="L47" s="132">
        <v>0</v>
      </c>
      <c r="M47" s="135">
        <v>0</v>
      </c>
      <c r="N47" s="136">
        <v>0</v>
      </c>
      <c r="O47" s="132">
        <f>'苗栗'!H32</f>
        <v>0</v>
      </c>
      <c r="P47" s="132">
        <v>0</v>
      </c>
      <c r="Q47" s="132">
        <f>'苗栗'!I32</f>
        <v>0</v>
      </c>
      <c r="R47" s="136">
        <v>0</v>
      </c>
      <c r="S47" s="132">
        <f>'苗栗'!J32</f>
        <v>0</v>
      </c>
      <c r="T47" s="136">
        <v>0</v>
      </c>
      <c r="U47" s="132">
        <f>'苗栗'!K32</f>
        <v>0</v>
      </c>
      <c r="V47" s="136">
        <v>0</v>
      </c>
      <c r="W47" s="132">
        <f>'苗栗'!L32</f>
        <v>0</v>
      </c>
      <c r="X47" s="136">
        <v>0</v>
      </c>
      <c r="Y47" s="132">
        <f>'苗栗'!M32</f>
        <v>0</v>
      </c>
      <c r="Z47" s="135">
        <v>0</v>
      </c>
      <c r="AA47" s="132">
        <f>'苗栗'!N32</f>
        <v>0</v>
      </c>
      <c r="AB47" s="136">
        <v>0</v>
      </c>
      <c r="AC47" s="132">
        <f>'苗栗'!O32</f>
        <v>0</v>
      </c>
      <c r="AD47" s="136">
        <v>0</v>
      </c>
      <c r="AE47" s="132">
        <f>'苗栗'!P32</f>
        <v>0</v>
      </c>
      <c r="AF47" s="135">
        <v>0</v>
      </c>
      <c r="AH47" s="122" t="e">
        <f t="shared" si="0"/>
        <v>#DIV/0!</v>
      </c>
      <c r="AI47" s="122" t="e">
        <f t="shared" si="1"/>
        <v>#DIV/0!</v>
      </c>
      <c r="AJ47" s="122">
        <f t="shared" si="2"/>
        <v>0</v>
      </c>
      <c r="AK47" s="122">
        <f t="shared" si="3"/>
        <v>0</v>
      </c>
      <c r="AL47" s="122" t="e">
        <f t="shared" si="4"/>
        <v>#DIV/0!</v>
      </c>
      <c r="AM47" s="122" t="e">
        <f t="shared" si="5"/>
        <v>#DIV/0!</v>
      </c>
      <c r="AN47" s="122">
        <f t="shared" si="6"/>
        <v>0</v>
      </c>
      <c r="AO47" s="122">
        <f t="shared" si="7"/>
        <v>0</v>
      </c>
      <c r="AP47" s="122">
        <f t="shared" si="8"/>
        <v>0</v>
      </c>
      <c r="AQ47" s="122" t="e">
        <f t="shared" si="9"/>
        <v>#DIV/0!</v>
      </c>
      <c r="AR47" s="122">
        <f t="shared" si="10"/>
        <v>0</v>
      </c>
      <c r="AS47" s="122" t="e">
        <f t="shared" si="11"/>
        <v>#DIV/0!</v>
      </c>
      <c r="AT47" s="122">
        <f t="shared" si="12"/>
        <v>0</v>
      </c>
      <c r="AU47" s="56"/>
      <c r="AV47" s="56"/>
      <c r="AW47" s="56"/>
    </row>
    <row r="48" spans="2:49" s="39" customFormat="1" ht="12.75" customHeight="1">
      <c r="B48" s="67" t="s">
        <v>4</v>
      </c>
      <c r="C48" s="83">
        <v>0</v>
      </c>
      <c r="D48" s="83">
        <v>0</v>
      </c>
      <c r="E48" s="132">
        <f>'彰化'!D32</f>
        <v>0</v>
      </c>
      <c r="F48" s="132">
        <v>0</v>
      </c>
      <c r="G48" s="132">
        <f>'彰化'!E32</f>
        <v>0</v>
      </c>
      <c r="H48" s="132">
        <v>0</v>
      </c>
      <c r="I48" s="132">
        <f>'彰化'!F32</f>
        <v>3200</v>
      </c>
      <c r="J48" s="133">
        <f>RANK(I48,$I$39:$I$60,0)</f>
        <v>1</v>
      </c>
      <c r="K48" s="134">
        <f>'彰化'!G32</f>
        <v>0</v>
      </c>
      <c r="L48" s="132">
        <v>0</v>
      </c>
      <c r="M48" s="135">
        <v>0</v>
      </c>
      <c r="N48" s="136">
        <v>0</v>
      </c>
      <c r="O48" s="132">
        <f>'彰化'!H32</f>
        <v>0</v>
      </c>
      <c r="P48" s="132">
        <v>0</v>
      </c>
      <c r="Q48" s="132">
        <f>'彰化'!I32</f>
        <v>0</v>
      </c>
      <c r="R48" s="136">
        <v>0</v>
      </c>
      <c r="S48" s="132">
        <f>'彰化'!J32</f>
        <v>934</v>
      </c>
      <c r="T48" s="136">
        <f>RANK(S48,$S$39:$S$60,0)</f>
        <v>2</v>
      </c>
      <c r="U48" s="132">
        <f>'彰化'!K32</f>
        <v>0</v>
      </c>
      <c r="V48" s="136">
        <v>0</v>
      </c>
      <c r="W48" s="132">
        <f>'彰化'!L32</f>
        <v>0</v>
      </c>
      <c r="X48" s="136">
        <v>0</v>
      </c>
      <c r="Y48" s="132">
        <f>'彰化'!M32</f>
        <v>0</v>
      </c>
      <c r="Z48" s="135">
        <v>0</v>
      </c>
      <c r="AA48" s="132">
        <f>'彰化'!N32</f>
        <v>62348</v>
      </c>
      <c r="AB48" s="133">
        <f>RANK(AA48,($AA$39:$AA$60),0)</f>
        <v>1</v>
      </c>
      <c r="AC48" s="132">
        <f>'彰化'!O32</f>
        <v>0</v>
      </c>
      <c r="AD48" s="136">
        <v>0</v>
      </c>
      <c r="AE48" s="132">
        <f>'彰化'!P32</f>
        <v>211153</v>
      </c>
      <c r="AF48" s="137">
        <f>RANK(AE48,($AE$39:$AE$60),0)</f>
        <v>1</v>
      </c>
      <c r="AH48" s="122" t="e">
        <f t="shared" si="0"/>
        <v>#DIV/0!</v>
      </c>
      <c r="AI48" s="122" t="e">
        <f t="shared" si="1"/>
        <v>#DIV/0!</v>
      </c>
      <c r="AJ48" s="122">
        <f t="shared" si="2"/>
        <v>69.1294015986174</v>
      </c>
      <c r="AK48" s="122">
        <f t="shared" si="3"/>
        <v>0</v>
      </c>
      <c r="AL48" s="122" t="e">
        <f t="shared" si="4"/>
        <v>#DIV/0!</v>
      </c>
      <c r="AM48" s="122" t="e">
        <f t="shared" si="5"/>
        <v>#DIV/0!</v>
      </c>
      <c r="AN48" s="122">
        <f t="shared" si="6"/>
        <v>46.14624505928854</v>
      </c>
      <c r="AO48" s="122">
        <f t="shared" si="7"/>
        <v>0</v>
      </c>
      <c r="AP48" s="122">
        <f t="shared" si="8"/>
        <v>0</v>
      </c>
      <c r="AQ48" s="122" t="e">
        <f t="shared" si="9"/>
        <v>#DIV/0!</v>
      </c>
      <c r="AR48" s="122">
        <f t="shared" si="10"/>
        <v>47.25911103025893</v>
      </c>
      <c r="AS48" s="122" t="e">
        <f t="shared" si="11"/>
        <v>#DIV/0!</v>
      </c>
      <c r="AT48" s="122">
        <f t="shared" si="12"/>
        <v>52.68906283920519</v>
      </c>
      <c r="AU48" s="56"/>
      <c r="AV48" s="56"/>
      <c r="AW48" s="56"/>
    </row>
    <row r="49" spans="2:49" s="39" customFormat="1" ht="12.75" customHeight="1">
      <c r="B49" s="67" t="s">
        <v>5</v>
      </c>
      <c r="C49" s="83">
        <v>0</v>
      </c>
      <c r="D49" s="83">
        <v>0</v>
      </c>
      <c r="E49" s="132">
        <f>0</f>
        <v>0</v>
      </c>
      <c r="F49" s="132">
        <v>0</v>
      </c>
      <c r="G49" s="132">
        <f>0</f>
        <v>0</v>
      </c>
      <c r="H49" s="132">
        <v>0</v>
      </c>
      <c r="I49" s="132">
        <f>0</f>
        <v>0</v>
      </c>
      <c r="J49" s="132">
        <v>0</v>
      </c>
      <c r="K49" s="134">
        <f>0</f>
        <v>0</v>
      </c>
      <c r="L49" s="132">
        <v>0</v>
      </c>
      <c r="M49" s="135">
        <v>0</v>
      </c>
      <c r="N49" s="136">
        <v>0</v>
      </c>
      <c r="O49" s="132">
        <f>0</f>
        <v>0</v>
      </c>
      <c r="P49" s="132">
        <v>0</v>
      </c>
      <c r="Q49" s="132">
        <f>0</f>
        <v>0</v>
      </c>
      <c r="R49" s="136">
        <v>0</v>
      </c>
      <c r="S49" s="132">
        <f>0</f>
        <v>0</v>
      </c>
      <c r="T49" s="136">
        <v>0</v>
      </c>
      <c r="U49" s="132">
        <f>0</f>
        <v>0</v>
      </c>
      <c r="V49" s="136">
        <v>0</v>
      </c>
      <c r="W49" s="132">
        <f>0</f>
        <v>0</v>
      </c>
      <c r="X49" s="136">
        <v>0</v>
      </c>
      <c r="Y49" s="132">
        <f>0</f>
        <v>0</v>
      </c>
      <c r="Z49" s="135">
        <v>0</v>
      </c>
      <c r="AA49" s="132">
        <f>0</f>
        <v>0</v>
      </c>
      <c r="AB49" s="136">
        <v>0</v>
      </c>
      <c r="AC49" s="132">
        <f>0</f>
        <v>0</v>
      </c>
      <c r="AD49" s="136">
        <v>0</v>
      </c>
      <c r="AE49" s="132">
        <f>0</f>
        <v>0</v>
      </c>
      <c r="AF49" s="135">
        <v>0</v>
      </c>
      <c r="AH49" s="122" t="e">
        <f t="shared" si="0"/>
        <v>#DIV/0!</v>
      </c>
      <c r="AI49" s="122" t="e">
        <f t="shared" si="1"/>
        <v>#DIV/0!</v>
      </c>
      <c r="AJ49" s="122">
        <f t="shared" si="2"/>
        <v>0</v>
      </c>
      <c r="AK49" s="122">
        <f t="shared" si="3"/>
        <v>0</v>
      </c>
      <c r="AL49" s="122" t="e">
        <f t="shared" si="4"/>
        <v>#DIV/0!</v>
      </c>
      <c r="AM49" s="122" t="e">
        <f t="shared" si="5"/>
        <v>#DIV/0!</v>
      </c>
      <c r="AN49" s="122">
        <f t="shared" si="6"/>
        <v>0</v>
      </c>
      <c r="AO49" s="122">
        <f t="shared" si="7"/>
        <v>0</v>
      </c>
      <c r="AP49" s="122">
        <f t="shared" si="8"/>
        <v>0</v>
      </c>
      <c r="AQ49" s="122" t="e">
        <f t="shared" si="9"/>
        <v>#DIV/0!</v>
      </c>
      <c r="AR49" s="122">
        <f t="shared" si="10"/>
        <v>0</v>
      </c>
      <c r="AS49" s="122" t="e">
        <f t="shared" si="11"/>
        <v>#DIV/0!</v>
      </c>
      <c r="AT49" s="122">
        <f t="shared" si="12"/>
        <v>0</v>
      </c>
      <c r="AU49" s="56"/>
      <c r="AV49" s="56"/>
      <c r="AW49" s="56"/>
    </row>
    <row r="50" spans="2:49" s="39" customFormat="1" ht="12.75" customHeight="1">
      <c r="B50" s="67" t="s">
        <v>6</v>
      </c>
      <c r="C50" s="83">
        <v>0</v>
      </c>
      <c r="D50" s="83">
        <v>0</v>
      </c>
      <c r="E50" s="132">
        <f>'雲林'!D32</f>
        <v>0</v>
      </c>
      <c r="F50" s="132">
        <v>0</v>
      </c>
      <c r="G50" s="132">
        <f>'雲林'!E32</f>
        <v>0</v>
      </c>
      <c r="H50" s="132">
        <v>0</v>
      </c>
      <c r="I50" s="132">
        <f>'雲林'!F32</f>
        <v>0</v>
      </c>
      <c r="J50" s="132">
        <v>0</v>
      </c>
      <c r="K50" s="134">
        <f>'雲林'!G32</f>
        <v>0</v>
      </c>
      <c r="L50" s="132">
        <v>0</v>
      </c>
      <c r="M50" s="135">
        <v>0</v>
      </c>
      <c r="N50" s="136">
        <v>0</v>
      </c>
      <c r="O50" s="132">
        <f>'雲林'!H32</f>
        <v>0</v>
      </c>
      <c r="P50" s="132">
        <v>0</v>
      </c>
      <c r="Q50" s="132">
        <f>'雲林'!I32</f>
        <v>0</v>
      </c>
      <c r="R50" s="136">
        <v>0</v>
      </c>
      <c r="S50" s="132">
        <f>'雲林'!J32</f>
        <v>0</v>
      </c>
      <c r="T50" s="136">
        <v>0</v>
      </c>
      <c r="U50" s="132">
        <f>'雲林'!K32</f>
        <v>0</v>
      </c>
      <c r="V50" s="136">
        <v>0</v>
      </c>
      <c r="W50" s="132">
        <f>'雲林'!L32</f>
        <v>23</v>
      </c>
      <c r="X50" s="133">
        <f>RANK(W50,($W$39:$W$60),0)</f>
        <v>6</v>
      </c>
      <c r="Y50" s="132">
        <f>'雲林'!M32</f>
        <v>0</v>
      </c>
      <c r="Z50" s="135">
        <v>0</v>
      </c>
      <c r="AA50" s="132">
        <f>'雲林'!N32</f>
        <v>0</v>
      </c>
      <c r="AB50" s="136">
        <v>0</v>
      </c>
      <c r="AC50" s="132">
        <f>'雲林'!O32</f>
        <v>0</v>
      </c>
      <c r="AD50" s="136">
        <v>0</v>
      </c>
      <c r="AE50" s="132">
        <f>'雲林'!P32</f>
        <v>0</v>
      </c>
      <c r="AF50" s="135">
        <v>0</v>
      </c>
      <c r="AH50" s="122" t="e">
        <f t="shared" si="0"/>
        <v>#DIV/0!</v>
      </c>
      <c r="AI50" s="122" t="e">
        <f t="shared" si="1"/>
        <v>#DIV/0!</v>
      </c>
      <c r="AJ50" s="122">
        <f t="shared" si="2"/>
        <v>0</v>
      </c>
      <c r="AK50" s="122">
        <f t="shared" si="3"/>
        <v>0</v>
      </c>
      <c r="AL50" s="122" t="e">
        <f t="shared" si="4"/>
        <v>#DIV/0!</v>
      </c>
      <c r="AM50" s="122" t="e">
        <f t="shared" si="5"/>
        <v>#DIV/0!</v>
      </c>
      <c r="AN50" s="122">
        <f t="shared" si="6"/>
        <v>0</v>
      </c>
      <c r="AO50" s="122">
        <f t="shared" si="7"/>
        <v>0</v>
      </c>
      <c r="AP50" s="122">
        <f t="shared" si="8"/>
        <v>1.1095031355523395</v>
      </c>
      <c r="AQ50" s="122" t="e">
        <f t="shared" si="9"/>
        <v>#DIV/0!</v>
      </c>
      <c r="AR50" s="122">
        <f t="shared" si="10"/>
        <v>0</v>
      </c>
      <c r="AS50" s="122" t="e">
        <f t="shared" si="11"/>
        <v>#DIV/0!</v>
      </c>
      <c r="AT50" s="122">
        <f t="shared" si="12"/>
        <v>0</v>
      </c>
      <c r="AU50" s="56"/>
      <c r="AV50" s="56"/>
      <c r="AW50" s="56"/>
    </row>
    <row r="51" spans="2:49" s="39" customFormat="1" ht="12.75" customHeight="1">
      <c r="B51" s="67" t="s">
        <v>7</v>
      </c>
      <c r="C51" s="83">
        <v>0</v>
      </c>
      <c r="D51" s="83">
        <v>0</v>
      </c>
      <c r="E51" s="132">
        <f>'嘉義'!D32</f>
        <v>0</v>
      </c>
      <c r="F51" s="132">
        <v>0</v>
      </c>
      <c r="G51" s="132">
        <f>'嘉義'!E32</f>
        <v>0</v>
      </c>
      <c r="H51" s="132">
        <v>0</v>
      </c>
      <c r="I51" s="132">
        <f>'嘉義'!F32</f>
        <v>0</v>
      </c>
      <c r="J51" s="132">
        <v>0</v>
      </c>
      <c r="K51" s="134">
        <f>'嘉義'!G32</f>
        <v>0</v>
      </c>
      <c r="L51" s="132">
        <v>0</v>
      </c>
      <c r="M51" s="135">
        <v>0</v>
      </c>
      <c r="N51" s="136">
        <v>0</v>
      </c>
      <c r="O51" s="132">
        <f>'嘉義'!H32</f>
        <v>0</v>
      </c>
      <c r="P51" s="132">
        <v>0</v>
      </c>
      <c r="Q51" s="132">
        <f>'嘉義'!I32</f>
        <v>0</v>
      </c>
      <c r="R51" s="136">
        <v>0</v>
      </c>
      <c r="S51" s="132">
        <f>'嘉義'!J32</f>
        <v>0</v>
      </c>
      <c r="T51" s="136">
        <v>0</v>
      </c>
      <c r="U51" s="132">
        <f>'嘉義'!K32</f>
        <v>0</v>
      </c>
      <c r="V51" s="136">
        <v>0</v>
      </c>
      <c r="W51" s="132">
        <f>'嘉義'!L32</f>
        <v>220</v>
      </c>
      <c r="X51" s="133">
        <f>RANK(W51,($W$39:$W$60),0)</f>
        <v>4</v>
      </c>
      <c r="Y51" s="132">
        <f>'嘉義'!M32</f>
        <v>0</v>
      </c>
      <c r="Z51" s="135">
        <v>0</v>
      </c>
      <c r="AA51" s="132">
        <f>'嘉義'!N32</f>
        <v>0</v>
      </c>
      <c r="AB51" s="136">
        <v>0</v>
      </c>
      <c r="AC51" s="132">
        <f>'嘉義'!O32</f>
        <v>0</v>
      </c>
      <c r="AD51" s="136">
        <v>0</v>
      </c>
      <c r="AE51" s="132">
        <f>'嘉義'!P32</f>
        <v>0</v>
      </c>
      <c r="AF51" s="135">
        <v>0</v>
      </c>
      <c r="AH51" s="122" t="e">
        <f t="shared" si="0"/>
        <v>#DIV/0!</v>
      </c>
      <c r="AI51" s="122" t="e">
        <f t="shared" si="1"/>
        <v>#DIV/0!</v>
      </c>
      <c r="AJ51" s="122">
        <f t="shared" si="2"/>
        <v>0</v>
      </c>
      <c r="AK51" s="122">
        <f t="shared" si="3"/>
        <v>0</v>
      </c>
      <c r="AL51" s="122" t="e">
        <f t="shared" si="4"/>
        <v>#DIV/0!</v>
      </c>
      <c r="AM51" s="122" t="e">
        <f t="shared" si="5"/>
        <v>#DIV/0!</v>
      </c>
      <c r="AN51" s="122">
        <f t="shared" si="6"/>
        <v>0</v>
      </c>
      <c r="AO51" s="122">
        <f t="shared" si="7"/>
        <v>0</v>
      </c>
      <c r="AP51" s="122">
        <f t="shared" si="8"/>
        <v>10.612638687891945</v>
      </c>
      <c r="AQ51" s="122" t="e">
        <f t="shared" si="9"/>
        <v>#DIV/0!</v>
      </c>
      <c r="AR51" s="122">
        <f t="shared" si="10"/>
        <v>0</v>
      </c>
      <c r="AS51" s="122" t="e">
        <f t="shared" si="11"/>
        <v>#DIV/0!</v>
      </c>
      <c r="AT51" s="122">
        <f t="shared" si="12"/>
        <v>0</v>
      </c>
      <c r="AU51" s="56"/>
      <c r="AV51" s="56"/>
      <c r="AW51" s="56"/>
    </row>
    <row r="52" spans="2:49" s="39" customFormat="1" ht="12.75" customHeight="1">
      <c r="B52" s="67" t="s">
        <v>8</v>
      </c>
      <c r="C52" s="83">
        <v>0</v>
      </c>
      <c r="D52" s="83">
        <v>0</v>
      </c>
      <c r="E52" s="132">
        <f>'屏東'!D32</f>
        <v>0</v>
      </c>
      <c r="F52" s="132">
        <v>0</v>
      </c>
      <c r="G52" s="132">
        <f>'屏東'!E32</f>
        <v>0</v>
      </c>
      <c r="H52" s="132">
        <v>0</v>
      </c>
      <c r="I52" s="132">
        <f>'屏東'!F32</f>
        <v>0</v>
      </c>
      <c r="J52" s="132">
        <v>0</v>
      </c>
      <c r="K52" s="134">
        <f>'屏東'!G32</f>
        <v>0</v>
      </c>
      <c r="L52" s="132">
        <v>0</v>
      </c>
      <c r="M52" s="135">
        <v>0</v>
      </c>
      <c r="N52" s="136">
        <v>0</v>
      </c>
      <c r="O52" s="132">
        <f>'屏東'!H32</f>
        <v>0</v>
      </c>
      <c r="P52" s="132">
        <v>0</v>
      </c>
      <c r="Q52" s="132">
        <f>'屏東'!I32</f>
        <v>0</v>
      </c>
      <c r="R52" s="136">
        <v>0</v>
      </c>
      <c r="S52" s="132">
        <f>'屏東'!J32</f>
        <v>0</v>
      </c>
      <c r="T52" s="136">
        <v>0</v>
      </c>
      <c r="U52" s="132">
        <f>'屏東'!K32</f>
        <v>0</v>
      </c>
      <c r="V52" s="136">
        <v>0</v>
      </c>
      <c r="W52" s="132">
        <f>'屏東'!L32</f>
        <v>372</v>
      </c>
      <c r="X52" s="133">
        <f>RANK(W52,($W$39:$W$60),0)</f>
        <v>2</v>
      </c>
      <c r="Y52" s="132">
        <f>'屏東'!M32</f>
        <v>0</v>
      </c>
      <c r="Z52" s="135">
        <v>0</v>
      </c>
      <c r="AA52" s="132">
        <f>'屏東'!N32</f>
        <v>2184</v>
      </c>
      <c r="AB52" s="133">
        <f>RANK(AA52,($AA$39:$AA$60),0)</f>
        <v>5</v>
      </c>
      <c r="AC52" s="132">
        <f>'屏東'!O32</f>
        <v>0</v>
      </c>
      <c r="AD52" s="136">
        <v>0</v>
      </c>
      <c r="AE52" s="132">
        <f>'屏東'!P32</f>
        <v>65600</v>
      </c>
      <c r="AF52" s="137">
        <f>RANK(AE52,($AE$38:$AE$60),0)</f>
        <v>3</v>
      </c>
      <c r="AH52" s="122" t="e">
        <f t="shared" si="0"/>
        <v>#DIV/0!</v>
      </c>
      <c r="AI52" s="122" t="e">
        <f t="shared" si="1"/>
        <v>#DIV/0!</v>
      </c>
      <c r="AJ52" s="122">
        <f t="shared" si="2"/>
        <v>0</v>
      </c>
      <c r="AK52" s="122">
        <f t="shared" si="3"/>
        <v>0</v>
      </c>
      <c r="AL52" s="122" t="e">
        <f t="shared" si="4"/>
        <v>#DIV/0!</v>
      </c>
      <c r="AM52" s="122" t="e">
        <f t="shared" si="5"/>
        <v>#DIV/0!</v>
      </c>
      <c r="AN52" s="122">
        <f t="shared" si="6"/>
        <v>0</v>
      </c>
      <c r="AO52" s="122">
        <f t="shared" si="7"/>
        <v>0</v>
      </c>
      <c r="AP52" s="122">
        <f t="shared" si="8"/>
        <v>17.945007235890014</v>
      </c>
      <c r="AQ52" s="122" t="e">
        <f t="shared" si="9"/>
        <v>#DIV/0!</v>
      </c>
      <c r="AR52" s="122">
        <f t="shared" si="10"/>
        <v>1.655448426414408</v>
      </c>
      <c r="AS52" s="122" t="e">
        <f t="shared" si="11"/>
        <v>#DIV/0!</v>
      </c>
      <c r="AT52" s="122">
        <f t="shared" si="12"/>
        <v>16.369185009220143</v>
      </c>
      <c r="AU52" s="56"/>
      <c r="AV52" s="56"/>
      <c r="AW52" s="56"/>
    </row>
    <row r="53" spans="2:49" s="39" customFormat="1" ht="12.75" customHeight="1">
      <c r="B53" s="67" t="s">
        <v>9</v>
      </c>
      <c r="C53" s="83">
        <v>0</v>
      </c>
      <c r="D53" s="83">
        <v>0</v>
      </c>
      <c r="E53" s="132">
        <f>'臺東'!D32</f>
        <v>0</v>
      </c>
      <c r="F53" s="132">
        <v>0</v>
      </c>
      <c r="G53" s="132">
        <f>'臺東'!E32</f>
        <v>0</v>
      </c>
      <c r="H53" s="132">
        <v>0</v>
      </c>
      <c r="I53" s="132">
        <f>'臺東'!F32</f>
        <v>0</v>
      </c>
      <c r="J53" s="132">
        <v>0</v>
      </c>
      <c r="K53" s="134">
        <f>'臺東'!G32</f>
        <v>0</v>
      </c>
      <c r="L53" s="132">
        <v>0</v>
      </c>
      <c r="M53" s="135">
        <v>3</v>
      </c>
      <c r="N53" s="133">
        <f>RANK(M53,($M$39:$M$60),0)</f>
        <v>1</v>
      </c>
      <c r="O53" s="132">
        <f>'臺東'!H32</f>
        <v>0</v>
      </c>
      <c r="P53" s="132">
        <v>0</v>
      </c>
      <c r="Q53" s="132">
        <f>'臺東'!I32</f>
        <v>0</v>
      </c>
      <c r="R53" s="136">
        <v>0</v>
      </c>
      <c r="S53" s="132">
        <f>'臺東'!J32</f>
        <v>109</v>
      </c>
      <c r="T53" s="136">
        <f>RANK(S53,$S$39:$S$60,0)</f>
        <v>3</v>
      </c>
      <c r="U53" s="132">
        <f>'臺東'!K32</f>
        <v>1060</v>
      </c>
      <c r="V53" s="133">
        <f>RANK(U53,($U$39:$U$60),0)</f>
        <v>1</v>
      </c>
      <c r="W53" s="132">
        <f>'臺東'!L32</f>
        <v>87</v>
      </c>
      <c r="X53" s="133">
        <f>RANK(W53,($W$39:$W$60),0)</f>
        <v>5</v>
      </c>
      <c r="Y53" s="132">
        <f>'臺東'!M32</f>
        <v>0</v>
      </c>
      <c r="Z53" s="136">
        <v>0</v>
      </c>
      <c r="AA53" s="132">
        <f>'臺東'!N32</f>
        <v>0</v>
      </c>
      <c r="AB53" s="136">
        <v>0</v>
      </c>
      <c r="AC53" s="132">
        <f>'臺東'!O32</f>
        <v>0</v>
      </c>
      <c r="AD53" s="136">
        <v>0</v>
      </c>
      <c r="AE53" s="132">
        <f>'臺東'!P32</f>
        <v>0</v>
      </c>
      <c r="AF53" s="135">
        <v>0</v>
      </c>
      <c r="AH53" s="122" t="e">
        <f t="shared" si="0"/>
        <v>#DIV/0!</v>
      </c>
      <c r="AI53" s="122" t="e">
        <f t="shared" si="1"/>
        <v>#DIV/0!</v>
      </c>
      <c r="AJ53" s="122">
        <f t="shared" si="2"/>
        <v>0</v>
      </c>
      <c r="AK53" s="122">
        <f t="shared" si="3"/>
        <v>0</v>
      </c>
      <c r="AL53" s="122" t="e">
        <f t="shared" si="4"/>
        <v>#DIV/0!</v>
      </c>
      <c r="AM53" s="122" t="e">
        <f t="shared" si="5"/>
        <v>#DIV/0!</v>
      </c>
      <c r="AN53" s="122">
        <f t="shared" si="6"/>
        <v>5.3853754940711465</v>
      </c>
      <c r="AO53" s="122">
        <f t="shared" si="7"/>
        <v>100</v>
      </c>
      <c r="AP53" s="122">
        <f t="shared" si="8"/>
        <v>4.196816208393632</v>
      </c>
      <c r="AQ53" s="122" t="e">
        <f t="shared" si="9"/>
        <v>#DIV/0!</v>
      </c>
      <c r="AR53" s="122">
        <f t="shared" si="10"/>
        <v>0</v>
      </c>
      <c r="AS53" s="122" t="e">
        <f t="shared" si="11"/>
        <v>#DIV/0!</v>
      </c>
      <c r="AT53" s="122">
        <f t="shared" si="12"/>
        <v>0</v>
      </c>
      <c r="AU53" s="56"/>
      <c r="AV53" s="56"/>
      <c r="AW53" s="56"/>
    </row>
    <row r="54" spans="2:49" s="39" customFormat="1" ht="12.75" customHeight="1">
      <c r="B54" s="67" t="s">
        <v>10</v>
      </c>
      <c r="C54" s="83">
        <v>0</v>
      </c>
      <c r="D54" s="83">
        <v>0</v>
      </c>
      <c r="E54" s="132">
        <f>'花蓮'!D32</f>
        <v>0</v>
      </c>
      <c r="F54" s="132">
        <v>0</v>
      </c>
      <c r="G54" s="132">
        <f>'花蓮'!E32</f>
        <v>0</v>
      </c>
      <c r="H54" s="132">
        <v>0</v>
      </c>
      <c r="I54" s="132">
        <f>'花蓮'!F32</f>
        <v>0</v>
      </c>
      <c r="J54" s="132">
        <v>0</v>
      </c>
      <c r="K54" s="134">
        <f>'花蓮'!G32</f>
        <v>0</v>
      </c>
      <c r="L54" s="132">
        <v>0</v>
      </c>
      <c r="M54" s="135">
        <v>0</v>
      </c>
      <c r="N54" s="136">
        <v>0</v>
      </c>
      <c r="O54" s="132">
        <f>'花蓮'!H32</f>
        <v>0</v>
      </c>
      <c r="P54" s="132">
        <v>0</v>
      </c>
      <c r="Q54" s="132">
        <f>'花蓮'!I32</f>
        <v>0</v>
      </c>
      <c r="R54" s="136">
        <v>0</v>
      </c>
      <c r="S54" s="132">
        <f>'花蓮'!J32</f>
        <v>0</v>
      </c>
      <c r="T54" s="136">
        <v>0</v>
      </c>
      <c r="U54" s="132">
        <f>'花蓮'!K32</f>
        <v>0</v>
      </c>
      <c r="V54" s="136">
        <v>0</v>
      </c>
      <c r="W54" s="132">
        <f>'花蓮'!L32</f>
        <v>0</v>
      </c>
      <c r="X54" s="136">
        <v>0</v>
      </c>
      <c r="Y54" s="132">
        <f>'花蓮'!M32</f>
        <v>0</v>
      </c>
      <c r="Z54" s="135">
        <v>0</v>
      </c>
      <c r="AA54" s="132">
        <f>'花蓮'!N32</f>
        <v>0</v>
      </c>
      <c r="AB54" s="136">
        <v>0</v>
      </c>
      <c r="AC54" s="132">
        <f>'花蓮'!O32</f>
        <v>0</v>
      </c>
      <c r="AD54" s="136">
        <v>0</v>
      </c>
      <c r="AE54" s="132">
        <f>'花蓮'!P32</f>
        <v>0</v>
      </c>
      <c r="AF54" s="135">
        <v>0</v>
      </c>
      <c r="AH54" s="122" t="e">
        <f t="shared" si="0"/>
        <v>#DIV/0!</v>
      </c>
      <c r="AI54" s="122" t="e">
        <f t="shared" si="1"/>
        <v>#DIV/0!</v>
      </c>
      <c r="AJ54" s="122">
        <f t="shared" si="2"/>
        <v>0</v>
      </c>
      <c r="AK54" s="122">
        <f t="shared" si="3"/>
        <v>0</v>
      </c>
      <c r="AL54" s="122" t="e">
        <f t="shared" si="4"/>
        <v>#DIV/0!</v>
      </c>
      <c r="AM54" s="122" t="e">
        <f t="shared" si="5"/>
        <v>#DIV/0!</v>
      </c>
      <c r="AN54" s="122">
        <f t="shared" si="6"/>
        <v>0</v>
      </c>
      <c r="AO54" s="122">
        <f t="shared" si="7"/>
        <v>0</v>
      </c>
      <c r="AP54" s="122">
        <f t="shared" si="8"/>
        <v>0</v>
      </c>
      <c r="AQ54" s="122" t="e">
        <f t="shared" si="9"/>
        <v>#DIV/0!</v>
      </c>
      <c r="AR54" s="122">
        <f t="shared" si="10"/>
        <v>0</v>
      </c>
      <c r="AS54" s="122" t="e">
        <f t="shared" si="11"/>
        <v>#DIV/0!</v>
      </c>
      <c r="AT54" s="122">
        <f t="shared" si="12"/>
        <v>0</v>
      </c>
      <c r="AU54" s="56"/>
      <c r="AV54" s="56"/>
      <c r="AW54" s="56"/>
    </row>
    <row r="55" spans="2:49" s="39" customFormat="1" ht="12.75" customHeight="1">
      <c r="B55" s="67" t="s">
        <v>11</v>
      </c>
      <c r="C55" s="83">
        <v>0</v>
      </c>
      <c r="D55" s="83">
        <v>0</v>
      </c>
      <c r="E55" s="132">
        <f>'澎湖'!D32</f>
        <v>0</v>
      </c>
      <c r="F55" s="132">
        <v>0</v>
      </c>
      <c r="G55" s="132">
        <f>'澎湖'!E32</f>
        <v>0</v>
      </c>
      <c r="H55" s="132">
        <v>0</v>
      </c>
      <c r="I55" s="132">
        <f>'澎湖'!F32</f>
        <v>0</v>
      </c>
      <c r="J55" s="132">
        <v>0</v>
      </c>
      <c r="K55" s="134">
        <f>'澎湖'!G32</f>
        <v>0</v>
      </c>
      <c r="L55" s="132">
        <v>0</v>
      </c>
      <c r="M55" s="135">
        <v>0</v>
      </c>
      <c r="N55" s="136">
        <v>0</v>
      </c>
      <c r="O55" s="132">
        <f>'澎湖'!H32</f>
        <v>0</v>
      </c>
      <c r="P55" s="132">
        <v>0</v>
      </c>
      <c r="Q55" s="132">
        <f>'澎湖'!I32</f>
        <v>0</v>
      </c>
      <c r="R55" s="132">
        <v>0</v>
      </c>
      <c r="S55" s="132">
        <f>'澎湖'!J32</f>
        <v>0</v>
      </c>
      <c r="T55" s="136">
        <v>0</v>
      </c>
      <c r="U55" s="132">
        <f>'澎湖'!K32</f>
        <v>0</v>
      </c>
      <c r="V55" s="136">
        <v>0</v>
      </c>
      <c r="W55" s="132">
        <f>'澎湖'!L32</f>
        <v>10</v>
      </c>
      <c r="X55" s="133">
        <f>RANK(W55,($W$39:$W$60),0)</f>
        <v>7</v>
      </c>
      <c r="Y55" s="132">
        <f>'澎湖'!M32</f>
        <v>0</v>
      </c>
      <c r="Z55" s="135">
        <v>0</v>
      </c>
      <c r="AA55" s="132">
        <f>'澎湖'!N32</f>
        <v>0</v>
      </c>
      <c r="AB55" s="136">
        <v>0</v>
      </c>
      <c r="AC55" s="132">
        <f>'澎湖'!O32</f>
        <v>0</v>
      </c>
      <c r="AD55" s="136">
        <v>0</v>
      </c>
      <c r="AE55" s="132">
        <f>'澎湖'!P32</f>
        <v>0</v>
      </c>
      <c r="AF55" s="135">
        <v>0</v>
      </c>
      <c r="AH55" s="122" t="e">
        <f t="shared" si="0"/>
        <v>#DIV/0!</v>
      </c>
      <c r="AI55" s="122" t="e">
        <f t="shared" si="1"/>
        <v>#DIV/0!</v>
      </c>
      <c r="AJ55" s="122">
        <f t="shared" si="2"/>
        <v>0</v>
      </c>
      <c r="AK55" s="122">
        <f t="shared" si="3"/>
        <v>0</v>
      </c>
      <c r="AL55" s="122" t="e">
        <f t="shared" si="4"/>
        <v>#DIV/0!</v>
      </c>
      <c r="AM55" s="122" t="e">
        <f t="shared" si="5"/>
        <v>#DIV/0!</v>
      </c>
      <c r="AN55" s="122">
        <f t="shared" si="6"/>
        <v>0</v>
      </c>
      <c r="AO55" s="122">
        <f t="shared" si="7"/>
        <v>0</v>
      </c>
      <c r="AP55" s="122">
        <f t="shared" si="8"/>
        <v>0.482392667631452</v>
      </c>
      <c r="AQ55" s="122" t="e">
        <f t="shared" si="9"/>
        <v>#DIV/0!</v>
      </c>
      <c r="AR55" s="122">
        <f t="shared" si="10"/>
        <v>0</v>
      </c>
      <c r="AS55" s="122" t="e">
        <f t="shared" si="11"/>
        <v>#DIV/0!</v>
      </c>
      <c r="AT55" s="122">
        <f t="shared" si="12"/>
        <v>0</v>
      </c>
      <c r="AU55" s="56"/>
      <c r="AV55" s="56"/>
      <c r="AW55" s="56"/>
    </row>
    <row r="56" spans="2:49" s="39" customFormat="1" ht="12.75" customHeight="1">
      <c r="B56" s="67" t="s">
        <v>12</v>
      </c>
      <c r="C56" s="83">
        <v>0</v>
      </c>
      <c r="D56" s="83">
        <v>0</v>
      </c>
      <c r="E56" s="132">
        <f>'基市'!D32</f>
        <v>0</v>
      </c>
      <c r="F56" s="132">
        <v>0</v>
      </c>
      <c r="G56" s="132">
        <f>'基市'!E32</f>
        <v>0</v>
      </c>
      <c r="H56" s="132">
        <v>0</v>
      </c>
      <c r="I56" s="132">
        <f>'基市'!F32</f>
        <v>0</v>
      </c>
      <c r="J56" s="132">
        <v>0</v>
      </c>
      <c r="K56" s="134">
        <f>'基市'!G32</f>
        <v>0</v>
      </c>
      <c r="L56" s="132">
        <v>0</v>
      </c>
      <c r="M56" s="135">
        <v>0</v>
      </c>
      <c r="N56" s="136">
        <v>0</v>
      </c>
      <c r="O56" s="132">
        <f>'基市'!H32</f>
        <v>0</v>
      </c>
      <c r="P56" s="132">
        <v>0</v>
      </c>
      <c r="Q56" s="132">
        <f>'基市'!I32</f>
        <v>0</v>
      </c>
      <c r="R56" s="136">
        <v>0</v>
      </c>
      <c r="S56" s="132">
        <f>'基市'!J32</f>
        <v>0</v>
      </c>
      <c r="T56" s="136">
        <v>0</v>
      </c>
      <c r="U56" s="132">
        <f>'基市'!K32</f>
        <v>0</v>
      </c>
      <c r="V56" s="136">
        <v>0</v>
      </c>
      <c r="W56" s="132">
        <f>'基市'!L32</f>
        <v>0</v>
      </c>
      <c r="X56" s="136">
        <v>0</v>
      </c>
      <c r="Y56" s="132">
        <f>'基市'!M32</f>
        <v>0</v>
      </c>
      <c r="Z56" s="135">
        <v>0</v>
      </c>
      <c r="AA56" s="132">
        <f>'基市'!N32</f>
        <v>0</v>
      </c>
      <c r="AB56" s="136">
        <v>0</v>
      </c>
      <c r="AC56" s="132">
        <f>'基市'!O32</f>
        <v>0</v>
      </c>
      <c r="AD56" s="136">
        <v>0</v>
      </c>
      <c r="AE56" s="132">
        <f>'基市'!P32</f>
        <v>0</v>
      </c>
      <c r="AF56" s="135">
        <v>0</v>
      </c>
      <c r="AH56" s="122" t="e">
        <f t="shared" si="0"/>
        <v>#DIV/0!</v>
      </c>
      <c r="AI56" s="122" t="e">
        <f t="shared" si="1"/>
        <v>#DIV/0!</v>
      </c>
      <c r="AJ56" s="122">
        <f t="shared" si="2"/>
        <v>0</v>
      </c>
      <c r="AK56" s="122">
        <f t="shared" si="3"/>
        <v>0</v>
      </c>
      <c r="AL56" s="122" t="e">
        <f t="shared" si="4"/>
        <v>#DIV/0!</v>
      </c>
      <c r="AM56" s="122" t="e">
        <f t="shared" si="5"/>
        <v>#DIV/0!</v>
      </c>
      <c r="AN56" s="122">
        <f t="shared" si="6"/>
        <v>0</v>
      </c>
      <c r="AO56" s="122">
        <f t="shared" si="7"/>
        <v>0</v>
      </c>
      <c r="AP56" s="122">
        <f t="shared" si="8"/>
        <v>0</v>
      </c>
      <c r="AQ56" s="122" t="e">
        <f t="shared" si="9"/>
        <v>#DIV/0!</v>
      </c>
      <c r="AR56" s="122">
        <f t="shared" si="10"/>
        <v>0</v>
      </c>
      <c r="AS56" s="122" t="e">
        <f t="shared" si="11"/>
        <v>#DIV/0!</v>
      </c>
      <c r="AT56" s="122">
        <f t="shared" si="12"/>
        <v>0</v>
      </c>
      <c r="AU56" s="56"/>
      <c r="AV56" s="56"/>
      <c r="AW56" s="56"/>
    </row>
    <row r="57" spans="2:49" s="39" customFormat="1" ht="12.75" customHeight="1">
      <c r="B57" s="67" t="s">
        <v>13</v>
      </c>
      <c r="C57" s="83">
        <v>0</v>
      </c>
      <c r="D57" s="83">
        <v>0</v>
      </c>
      <c r="E57" s="132">
        <f>'竹市'!D32</f>
        <v>0</v>
      </c>
      <c r="F57" s="132">
        <v>0</v>
      </c>
      <c r="G57" s="132">
        <f>'竹市'!E32</f>
        <v>0</v>
      </c>
      <c r="H57" s="132">
        <v>0</v>
      </c>
      <c r="I57" s="132">
        <f>'竹市'!F32</f>
        <v>0</v>
      </c>
      <c r="J57" s="132">
        <v>0</v>
      </c>
      <c r="K57" s="134">
        <f>'竹市'!G32</f>
        <v>0</v>
      </c>
      <c r="L57" s="132">
        <v>0</v>
      </c>
      <c r="M57" s="135">
        <v>0</v>
      </c>
      <c r="N57" s="136">
        <v>0</v>
      </c>
      <c r="O57" s="132">
        <f>'竹市'!H32</f>
        <v>0</v>
      </c>
      <c r="P57" s="132">
        <v>0</v>
      </c>
      <c r="Q57" s="132">
        <f>'竹市'!I32</f>
        <v>0</v>
      </c>
      <c r="R57" s="136">
        <v>0</v>
      </c>
      <c r="S57" s="132">
        <f>'竹市'!J32</f>
        <v>0</v>
      </c>
      <c r="T57" s="136">
        <v>0</v>
      </c>
      <c r="U57" s="132">
        <f>'竹市'!K32</f>
        <v>0</v>
      </c>
      <c r="V57" s="136">
        <v>0</v>
      </c>
      <c r="W57" s="132">
        <f>'竹市'!L32</f>
        <v>0</v>
      </c>
      <c r="X57" s="136">
        <v>0</v>
      </c>
      <c r="Y57" s="132">
        <f>'竹市'!M32</f>
        <v>0</v>
      </c>
      <c r="Z57" s="135">
        <v>0</v>
      </c>
      <c r="AA57" s="132">
        <f>'竹市'!N32</f>
        <v>0</v>
      </c>
      <c r="AB57" s="136">
        <v>0</v>
      </c>
      <c r="AC57" s="132">
        <f>'竹市'!O32</f>
        <v>0</v>
      </c>
      <c r="AD57" s="136">
        <v>0</v>
      </c>
      <c r="AE57" s="132">
        <f>'竹市'!P32</f>
        <v>0</v>
      </c>
      <c r="AF57" s="135">
        <v>0</v>
      </c>
      <c r="AH57" s="122" t="e">
        <f t="shared" si="0"/>
        <v>#DIV/0!</v>
      </c>
      <c r="AI57" s="122" t="e">
        <f t="shared" si="1"/>
        <v>#DIV/0!</v>
      </c>
      <c r="AJ57" s="122">
        <f t="shared" si="2"/>
        <v>0</v>
      </c>
      <c r="AK57" s="122">
        <f t="shared" si="3"/>
        <v>0</v>
      </c>
      <c r="AL57" s="122" t="e">
        <f t="shared" si="4"/>
        <v>#DIV/0!</v>
      </c>
      <c r="AM57" s="122" t="e">
        <f t="shared" si="5"/>
        <v>#DIV/0!</v>
      </c>
      <c r="AN57" s="122">
        <f t="shared" si="6"/>
        <v>0</v>
      </c>
      <c r="AO57" s="122">
        <f t="shared" si="7"/>
        <v>0</v>
      </c>
      <c r="AP57" s="122">
        <f t="shared" si="8"/>
        <v>0</v>
      </c>
      <c r="AQ57" s="122" t="e">
        <f t="shared" si="9"/>
        <v>#DIV/0!</v>
      </c>
      <c r="AR57" s="122">
        <f t="shared" si="10"/>
        <v>0</v>
      </c>
      <c r="AS57" s="122" t="e">
        <f t="shared" si="11"/>
        <v>#DIV/0!</v>
      </c>
      <c r="AT57" s="122">
        <f t="shared" si="12"/>
        <v>0</v>
      </c>
      <c r="AU57" s="56"/>
      <c r="AV57" s="56"/>
      <c r="AW57" s="56"/>
    </row>
    <row r="58" spans="2:49" s="39" customFormat="1" ht="12.75" customHeight="1">
      <c r="B58" s="67" t="s">
        <v>15</v>
      </c>
      <c r="C58" s="83">
        <v>0</v>
      </c>
      <c r="D58" s="83">
        <v>0</v>
      </c>
      <c r="E58" s="132">
        <f>0</f>
        <v>0</v>
      </c>
      <c r="F58" s="132">
        <v>0</v>
      </c>
      <c r="G58" s="132">
        <f>0</f>
        <v>0</v>
      </c>
      <c r="H58" s="132">
        <v>0</v>
      </c>
      <c r="I58" s="132">
        <f>0</f>
        <v>0</v>
      </c>
      <c r="J58" s="132">
        <v>0</v>
      </c>
      <c r="K58" s="134">
        <f>0</f>
        <v>0</v>
      </c>
      <c r="L58" s="132">
        <v>0</v>
      </c>
      <c r="M58" s="135">
        <v>0</v>
      </c>
      <c r="N58" s="136">
        <v>0</v>
      </c>
      <c r="O58" s="132">
        <f>0</f>
        <v>0</v>
      </c>
      <c r="P58" s="132">
        <v>0</v>
      </c>
      <c r="Q58" s="132">
        <f>0</f>
        <v>0</v>
      </c>
      <c r="R58" s="136">
        <v>0</v>
      </c>
      <c r="S58" s="132">
        <f>0</f>
        <v>0</v>
      </c>
      <c r="T58" s="136">
        <v>0</v>
      </c>
      <c r="U58" s="132">
        <f>0</f>
        <v>0</v>
      </c>
      <c r="V58" s="136">
        <v>0</v>
      </c>
      <c r="W58" s="132">
        <f>0</f>
        <v>0</v>
      </c>
      <c r="X58" s="136">
        <v>0</v>
      </c>
      <c r="Y58" s="132">
        <f>0</f>
        <v>0</v>
      </c>
      <c r="Z58" s="135">
        <v>0</v>
      </c>
      <c r="AA58" s="132">
        <f>0</f>
        <v>0</v>
      </c>
      <c r="AB58" s="136">
        <v>0</v>
      </c>
      <c r="AC58" s="132">
        <f>0</f>
        <v>0</v>
      </c>
      <c r="AD58" s="136">
        <v>0</v>
      </c>
      <c r="AE58" s="132">
        <f>0</f>
        <v>0</v>
      </c>
      <c r="AF58" s="135">
        <v>0</v>
      </c>
      <c r="AH58" s="122" t="e">
        <f t="shared" si="0"/>
        <v>#DIV/0!</v>
      </c>
      <c r="AI58" s="122" t="e">
        <f t="shared" si="1"/>
        <v>#DIV/0!</v>
      </c>
      <c r="AJ58" s="122">
        <f t="shared" si="2"/>
        <v>0</v>
      </c>
      <c r="AK58" s="122">
        <f t="shared" si="3"/>
        <v>0</v>
      </c>
      <c r="AL58" s="122" t="e">
        <f t="shared" si="4"/>
        <v>#DIV/0!</v>
      </c>
      <c r="AM58" s="122" t="e">
        <f t="shared" si="5"/>
        <v>#DIV/0!</v>
      </c>
      <c r="AN58" s="122">
        <f t="shared" si="6"/>
        <v>0</v>
      </c>
      <c r="AO58" s="122">
        <f t="shared" si="7"/>
        <v>0</v>
      </c>
      <c r="AP58" s="122">
        <f t="shared" si="8"/>
        <v>0</v>
      </c>
      <c r="AQ58" s="122" t="e">
        <f t="shared" si="9"/>
        <v>#DIV/0!</v>
      </c>
      <c r="AR58" s="122">
        <f t="shared" si="10"/>
        <v>0</v>
      </c>
      <c r="AS58" s="122" t="e">
        <f t="shared" si="11"/>
        <v>#DIV/0!</v>
      </c>
      <c r="AT58" s="122">
        <f t="shared" si="12"/>
        <v>0</v>
      </c>
      <c r="AU58" s="56"/>
      <c r="AV58" s="56"/>
      <c r="AW58" s="56"/>
    </row>
    <row r="59" spans="2:49" s="39" customFormat="1" ht="12.75" customHeight="1">
      <c r="B59" s="76" t="s">
        <v>66</v>
      </c>
      <c r="C59" s="83">
        <v>0</v>
      </c>
      <c r="D59" s="83">
        <v>0</v>
      </c>
      <c r="E59" s="138">
        <f>'金門縣'!D32</f>
        <v>0</v>
      </c>
      <c r="F59" s="132">
        <v>0</v>
      </c>
      <c r="G59" s="138">
        <f>'金門縣'!E32</f>
        <v>0</v>
      </c>
      <c r="H59" s="132">
        <v>0</v>
      </c>
      <c r="I59" s="138">
        <f>'金門縣'!F32</f>
        <v>0</v>
      </c>
      <c r="J59" s="132">
        <v>0</v>
      </c>
      <c r="K59" s="127">
        <f>'金門縣'!G32</f>
        <v>0.16</v>
      </c>
      <c r="L59" s="133">
        <f>RANK(K59,$K$39:$K$60,0)</f>
        <v>3</v>
      </c>
      <c r="M59" s="135">
        <v>0</v>
      </c>
      <c r="N59" s="136">
        <v>0</v>
      </c>
      <c r="O59" s="138">
        <f>'金門縣'!H32</f>
        <v>0</v>
      </c>
      <c r="P59" s="132">
        <v>0</v>
      </c>
      <c r="Q59" s="138">
        <f>'金門縣'!I32</f>
        <v>0</v>
      </c>
      <c r="R59" s="136">
        <v>0</v>
      </c>
      <c r="S59" s="138">
        <f>'金門縣'!J32</f>
        <v>0</v>
      </c>
      <c r="T59" s="136">
        <v>0</v>
      </c>
      <c r="U59" s="138">
        <f>'金門縣'!K32</f>
        <v>0</v>
      </c>
      <c r="V59" s="136">
        <v>0</v>
      </c>
      <c r="W59" s="138">
        <f>'金門縣'!L32</f>
        <v>0</v>
      </c>
      <c r="X59" s="136">
        <v>0</v>
      </c>
      <c r="Y59" s="138">
        <f>'金門縣'!M32</f>
        <v>0</v>
      </c>
      <c r="Z59" s="135">
        <v>0</v>
      </c>
      <c r="AA59" s="138">
        <f>'金門縣'!N32</f>
        <v>41</v>
      </c>
      <c r="AB59" s="133">
        <f>RANK(AA59,($AA$39:$AA$60),0)</f>
        <v>6</v>
      </c>
      <c r="AC59" s="138">
        <f>'金門縣'!O32</f>
        <v>0</v>
      </c>
      <c r="AD59" s="136">
        <v>0</v>
      </c>
      <c r="AE59" s="138">
        <f>'金門縣'!P32</f>
        <v>0</v>
      </c>
      <c r="AF59" s="135">
        <v>0</v>
      </c>
      <c r="AH59" s="122" t="e">
        <f t="shared" si="0"/>
        <v>#DIV/0!</v>
      </c>
      <c r="AI59" s="122" t="e">
        <f t="shared" si="1"/>
        <v>#DIV/0!</v>
      </c>
      <c r="AJ59" s="122">
        <f t="shared" si="2"/>
        <v>0</v>
      </c>
      <c r="AK59" s="122">
        <f t="shared" si="3"/>
        <v>0.04809715625563638</v>
      </c>
      <c r="AL59" s="122" t="e">
        <f t="shared" si="4"/>
        <v>#DIV/0!</v>
      </c>
      <c r="AM59" s="122" t="e">
        <f t="shared" si="5"/>
        <v>#DIV/0!</v>
      </c>
      <c r="AN59" s="122">
        <f t="shared" si="6"/>
        <v>0</v>
      </c>
      <c r="AO59" s="122">
        <f t="shared" si="7"/>
        <v>0</v>
      </c>
      <c r="AP59" s="122">
        <f t="shared" si="8"/>
        <v>0</v>
      </c>
      <c r="AQ59" s="122" t="e">
        <f t="shared" si="9"/>
        <v>#DIV/0!</v>
      </c>
      <c r="AR59" s="122">
        <f t="shared" si="10"/>
        <v>0.031077557455581835</v>
      </c>
      <c r="AS59" s="122" t="e">
        <f t="shared" si="11"/>
        <v>#DIV/0!</v>
      </c>
      <c r="AT59" s="122">
        <f t="shared" si="12"/>
        <v>0</v>
      </c>
      <c r="AU59" s="56"/>
      <c r="AV59" s="56"/>
      <c r="AW59" s="56"/>
    </row>
    <row r="60" spans="2:49" s="39" customFormat="1" ht="12.75" customHeight="1">
      <c r="B60" s="84" t="s">
        <v>47</v>
      </c>
      <c r="C60" s="83">
        <v>0</v>
      </c>
      <c r="D60" s="83">
        <v>0</v>
      </c>
      <c r="E60" s="138">
        <f>'連江縣'!D32</f>
        <v>0</v>
      </c>
      <c r="F60" s="132">
        <v>0</v>
      </c>
      <c r="G60" s="138">
        <f>'連江縣'!E32</f>
        <v>0</v>
      </c>
      <c r="H60" s="132">
        <v>0</v>
      </c>
      <c r="I60" s="138">
        <f>'連江縣'!F32</f>
        <v>414</v>
      </c>
      <c r="J60" s="133">
        <f>RANK(I60,$I$39:$I$60,0)</f>
        <v>3</v>
      </c>
      <c r="K60" s="127">
        <f>'連江縣'!G32</f>
        <v>0</v>
      </c>
      <c r="L60" s="132">
        <v>0</v>
      </c>
      <c r="M60" s="135">
        <v>0</v>
      </c>
      <c r="N60" s="136">
        <v>0</v>
      </c>
      <c r="O60" s="138">
        <f>'連江縣'!H32</f>
        <v>0</v>
      </c>
      <c r="P60" s="132">
        <v>0</v>
      </c>
      <c r="Q60" s="138">
        <f>'連江縣'!I32</f>
        <v>0</v>
      </c>
      <c r="R60" s="136">
        <v>0</v>
      </c>
      <c r="S60" s="138">
        <f>'連江縣'!J32</f>
        <v>0</v>
      </c>
      <c r="T60" s="136">
        <v>0</v>
      </c>
      <c r="U60" s="138">
        <f>'連江縣'!K32</f>
        <v>0</v>
      </c>
      <c r="V60" s="136">
        <v>0</v>
      </c>
      <c r="W60" s="138">
        <f>'連江縣'!L32</f>
        <v>0</v>
      </c>
      <c r="X60" s="136">
        <v>0</v>
      </c>
      <c r="Y60" s="138">
        <f>'連江縣'!M32</f>
        <v>0</v>
      </c>
      <c r="Z60" s="135">
        <v>0</v>
      </c>
      <c r="AA60" s="138">
        <f>'連江縣'!N32</f>
        <v>0</v>
      </c>
      <c r="AB60" s="136">
        <v>0</v>
      </c>
      <c r="AC60" s="138">
        <f>'連江縣'!O32</f>
        <v>0</v>
      </c>
      <c r="AD60" s="136">
        <v>0</v>
      </c>
      <c r="AE60" s="138">
        <f>'連江縣'!P32</f>
        <v>0</v>
      </c>
      <c r="AF60" s="135">
        <v>0</v>
      </c>
      <c r="AH60" s="122" t="e">
        <f t="shared" si="0"/>
        <v>#DIV/0!</v>
      </c>
      <c r="AI60" s="122" t="e">
        <f t="shared" si="1"/>
        <v>#DIV/0!</v>
      </c>
      <c r="AJ60" s="122">
        <f t="shared" si="2"/>
        <v>8.943616331821127</v>
      </c>
      <c r="AK60" s="122">
        <f t="shared" si="3"/>
        <v>0</v>
      </c>
      <c r="AL60" s="122" t="e">
        <f t="shared" si="4"/>
        <v>#DIV/0!</v>
      </c>
      <c r="AM60" s="122" t="e">
        <f t="shared" si="5"/>
        <v>#DIV/0!</v>
      </c>
      <c r="AN60" s="122">
        <f t="shared" si="6"/>
        <v>0</v>
      </c>
      <c r="AO60" s="122">
        <f t="shared" si="7"/>
        <v>0</v>
      </c>
      <c r="AP60" s="122">
        <f t="shared" si="8"/>
        <v>0</v>
      </c>
      <c r="AQ60" s="122" t="e">
        <f t="shared" si="9"/>
        <v>#DIV/0!</v>
      </c>
      <c r="AR60" s="122">
        <f t="shared" si="10"/>
        <v>0</v>
      </c>
      <c r="AS60" s="122" t="e">
        <f t="shared" si="11"/>
        <v>#DIV/0!</v>
      </c>
      <c r="AT60" s="122">
        <f t="shared" si="12"/>
        <v>0</v>
      </c>
      <c r="AU60" s="56"/>
      <c r="AV60" s="56"/>
      <c r="AW60" s="56"/>
    </row>
    <row r="61" spans="2:32" ht="4.5" customHeight="1">
      <c r="B61" s="52"/>
      <c r="C61" s="53"/>
      <c r="D61" s="53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40"/>
      <c r="AA61" s="139"/>
      <c r="AB61" s="139"/>
      <c r="AC61" s="139"/>
      <c r="AD61" s="139"/>
      <c r="AE61" s="140"/>
      <c r="AF61" s="140"/>
    </row>
    <row r="62" spans="2:32" ht="15" customHeight="1">
      <c r="B62" s="38" t="s">
        <v>31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2:49" ht="13.5" customHeight="1">
      <c r="B63" s="195" t="s">
        <v>158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P63" s="62"/>
      <c r="AQ63" s="62"/>
      <c r="AR63" s="41"/>
      <c r="AS63" s="41"/>
      <c r="AT63" s="41"/>
      <c r="AU63" s="41"/>
      <c r="AV63" s="41"/>
      <c r="AW63" s="41"/>
    </row>
    <row r="64" ht="13.5" customHeight="1" hidden="1">
      <c r="B64" s="38" t="s">
        <v>60</v>
      </c>
    </row>
    <row r="65" ht="13.5" customHeight="1" hidden="1">
      <c r="B65" s="38" t="s">
        <v>62</v>
      </c>
    </row>
    <row r="66" ht="16.5">
      <c r="B66" s="196" t="s">
        <v>159</v>
      </c>
    </row>
  </sheetData>
  <sheetProtection/>
  <mergeCells count="6">
    <mergeCell ref="AR22:AT22"/>
    <mergeCell ref="AH22:AK22"/>
    <mergeCell ref="AL22:AM22"/>
    <mergeCell ref="AN22:AO22"/>
    <mergeCell ref="AP22:AQ22"/>
    <mergeCell ref="B8:B10"/>
  </mergeCells>
  <printOptions verticalCentered="1"/>
  <pageMargins left="0.5905511811023623" right="0.31496062992125984" top="0.7086614173228347" bottom="0.7086614173228347" header="0.5905511811023623" footer="0.59055118110236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40" sqref="N40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1715</v>
      </c>
      <c r="K5" s="51">
        <v>0</v>
      </c>
      <c r="L5" s="51">
        <v>130</v>
      </c>
      <c r="M5" s="51">
        <v>0</v>
      </c>
      <c r="N5" s="51">
        <v>130</v>
      </c>
      <c r="O5" s="51">
        <v>130</v>
      </c>
      <c r="P5" s="51">
        <v>0</v>
      </c>
    </row>
    <row r="6" spans="1:16" s="89" customFormat="1" ht="15" customHeight="1" hidden="1">
      <c r="A6" s="90" t="s">
        <v>25</v>
      </c>
      <c r="B6" s="51">
        <v>424</v>
      </c>
      <c r="C6" s="51">
        <v>0</v>
      </c>
      <c r="D6" s="91" t="s">
        <v>37</v>
      </c>
      <c r="E6" s="91" t="s">
        <v>38</v>
      </c>
      <c r="F6" s="91"/>
      <c r="G6" s="91"/>
      <c r="H6" s="51">
        <v>1245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2247</v>
      </c>
      <c r="C7" s="51">
        <v>0</v>
      </c>
      <c r="D7" s="91" t="s">
        <v>37</v>
      </c>
      <c r="E7" s="91" t="s">
        <v>37</v>
      </c>
      <c r="F7" s="91"/>
      <c r="G7" s="91"/>
      <c r="H7" s="51">
        <v>35</v>
      </c>
      <c r="I7" s="51">
        <v>0</v>
      </c>
      <c r="J7" s="51">
        <v>993</v>
      </c>
      <c r="K7" s="51">
        <v>0</v>
      </c>
      <c r="L7" s="51">
        <v>13067</v>
      </c>
      <c r="M7" s="51">
        <v>0</v>
      </c>
      <c r="N7" s="51">
        <v>13067</v>
      </c>
      <c r="O7" s="51">
        <v>13067</v>
      </c>
      <c r="P7" s="51">
        <v>0</v>
      </c>
    </row>
    <row r="8" spans="1:16" s="89" customFormat="1" ht="1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2864</v>
      </c>
      <c r="K8" s="51">
        <v>0</v>
      </c>
      <c r="L8" s="51">
        <v>0</v>
      </c>
      <c r="M8" s="51">
        <v>50</v>
      </c>
      <c r="N8" s="51">
        <v>0</v>
      </c>
      <c r="O8" s="51">
        <v>0</v>
      </c>
      <c r="P8" s="51">
        <v>50</v>
      </c>
    </row>
    <row r="9" spans="1:16" s="89" customFormat="1" ht="15" customHeight="1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3975</v>
      </c>
      <c r="K9" s="51">
        <v>0</v>
      </c>
      <c r="L9" s="51">
        <v>68</v>
      </c>
      <c r="M9" s="51">
        <v>0</v>
      </c>
      <c r="N9" s="51">
        <v>68</v>
      </c>
      <c r="O9" s="51">
        <v>68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3555</v>
      </c>
      <c r="K10" s="51">
        <v>1170</v>
      </c>
      <c r="L10" s="51">
        <v>213</v>
      </c>
      <c r="M10" s="51">
        <v>0</v>
      </c>
      <c r="N10" s="51">
        <v>213</v>
      </c>
      <c r="O10" s="51">
        <v>213</v>
      </c>
      <c r="P10" s="51">
        <v>0</v>
      </c>
    </row>
    <row r="11" spans="1:16" s="89" customFormat="1" ht="1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3496</v>
      </c>
      <c r="K11" s="51">
        <v>0</v>
      </c>
      <c r="L11" s="51">
        <v>186</v>
      </c>
      <c r="M11" s="51">
        <v>0</v>
      </c>
      <c r="N11" s="51">
        <v>186</v>
      </c>
      <c r="O11" s="51">
        <v>186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946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92">
        <v>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1316</v>
      </c>
      <c r="G14" s="51">
        <v>0</v>
      </c>
      <c r="H14" s="51">
        <v>0</v>
      </c>
      <c r="I14" s="51">
        <v>0</v>
      </c>
      <c r="J14" s="51">
        <v>500</v>
      </c>
      <c r="K14" s="51">
        <v>250</v>
      </c>
      <c r="L14" s="51">
        <v>244</v>
      </c>
      <c r="M14" s="51">
        <v>0</v>
      </c>
      <c r="N14" s="51">
        <v>244</v>
      </c>
      <c r="O14" s="51">
        <v>244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1668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300</v>
      </c>
      <c r="E16" s="51">
        <v>0</v>
      </c>
      <c r="F16" s="51">
        <v>450</v>
      </c>
      <c r="G16" s="51">
        <v>0</v>
      </c>
      <c r="H16" s="51">
        <v>0</v>
      </c>
      <c r="I16" s="51">
        <v>0</v>
      </c>
      <c r="J16" s="51">
        <v>0</v>
      </c>
      <c r="K16" s="51">
        <v>895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80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400</v>
      </c>
      <c r="G18" s="51">
        <v>0</v>
      </c>
      <c r="H18" s="51">
        <v>0</v>
      </c>
      <c r="I18" s="51">
        <v>0</v>
      </c>
      <c r="J18" s="51">
        <v>1715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2347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5825</v>
      </c>
      <c r="E20" s="98">
        <v>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2320</v>
      </c>
      <c r="E21" s="147">
        <v>0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83</v>
      </c>
      <c r="E22" s="147">
        <v>0</v>
      </c>
      <c r="F22" s="147">
        <v>1914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69003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0</v>
      </c>
      <c r="F23" s="147">
        <v>2957</v>
      </c>
      <c r="G23" s="148">
        <v>0</v>
      </c>
      <c r="H23" s="147">
        <v>0</v>
      </c>
      <c r="I23" s="147">
        <v>0</v>
      </c>
      <c r="J23" s="147">
        <v>1383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134422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0</v>
      </c>
      <c r="G24" s="148">
        <v>0</v>
      </c>
      <c r="H24" s="147">
        <v>0</v>
      </c>
      <c r="I24" s="147">
        <v>0</v>
      </c>
      <c r="J24" s="147">
        <v>2600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129287</v>
      </c>
    </row>
    <row r="25" spans="1:16" s="89" customFormat="1" ht="15.75" customHeight="1" hidden="1">
      <c r="A25" s="141" t="s">
        <v>123</v>
      </c>
      <c r="B25" s="98"/>
      <c r="C25" s="98"/>
      <c r="D25" s="147">
        <v>348</v>
      </c>
      <c r="E25" s="147">
        <v>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77332</v>
      </c>
    </row>
    <row r="26" spans="1:16" s="89" customFormat="1" ht="15.75" customHeight="1" hidden="1">
      <c r="A26" s="141" t="s">
        <v>126</v>
      </c>
      <c r="B26" s="98"/>
      <c r="C26" s="98"/>
      <c r="D26" s="147">
        <v>3452</v>
      </c>
      <c r="E26" s="147">
        <v>0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184500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1498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277077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4597</v>
      </c>
      <c r="G28" s="142">
        <v>0</v>
      </c>
      <c r="H28" s="91">
        <v>0</v>
      </c>
      <c r="I28" s="91">
        <v>745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282583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4954</v>
      </c>
      <c r="G29" s="142">
        <v>0</v>
      </c>
      <c r="H29" s="91">
        <v>420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62348</v>
      </c>
      <c r="O29" s="91">
        <v>0</v>
      </c>
      <c r="P29" s="91">
        <v>157433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2111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62348</v>
      </c>
      <c r="O30" s="91">
        <v>0</v>
      </c>
      <c r="P30" s="91">
        <v>168531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1883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62348</v>
      </c>
      <c r="O31" s="91">
        <v>0</v>
      </c>
      <c r="P31" s="91">
        <v>385611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0" ref="E32:M32">E34</f>
        <v>0</v>
      </c>
      <c r="F32" s="147">
        <f t="shared" si="0"/>
        <v>3200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934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>N34</f>
        <v>62348</v>
      </c>
      <c r="O32" s="147">
        <f>O34</f>
        <v>0</v>
      </c>
      <c r="P32" s="147">
        <f>P34</f>
        <v>211153</v>
      </c>
    </row>
    <row r="33" spans="1:16" s="89" customFormat="1" ht="7.5" customHeight="1">
      <c r="A33" s="93"/>
      <c r="B33" s="106"/>
      <c r="C33" s="106"/>
      <c r="D33" s="154"/>
      <c r="E33" s="154"/>
      <c r="F33" s="154"/>
      <c r="G33" s="155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89" customFormat="1" ht="15">
      <c r="A34" s="116" t="s">
        <v>102</v>
      </c>
      <c r="B34" s="97" t="e">
        <f>SUM(#REF!)</f>
        <v>#REF!</v>
      </c>
      <c r="C34" s="97" t="e">
        <f>SUM(#REF!)</f>
        <v>#REF!</v>
      </c>
      <c r="D34" s="143">
        <v>0</v>
      </c>
      <c r="E34" s="143">
        <v>0</v>
      </c>
      <c r="F34" s="143">
        <v>3200</v>
      </c>
      <c r="G34" s="164">
        <v>0</v>
      </c>
      <c r="H34" s="143">
        <v>0</v>
      </c>
      <c r="I34" s="143">
        <v>0</v>
      </c>
      <c r="J34" s="143">
        <v>934</v>
      </c>
      <c r="K34" s="143">
        <v>0</v>
      </c>
      <c r="L34" s="143">
        <v>0</v>
      </c>
      <c r="M34" s="143">
        <v>0</v>
      </c>
      <c r="N34" s="143">
        <v>62348</v>
      </c>
      <c r="O34" s="143">
        <v>0</v>
      </c>
      <c r="P34" s="143">
        <v>211153</v>
      </c>
    </row>
    <row r="35" ht="18.75" customHeight="1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4.133858267716536" bottom="0.7086614173228347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35" sqref="M35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4.2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266</v>
      </c>
      <c r="I5" s="51">
        <v>0</v>
      </c>
      <c r="J5" s="51">
        <v>1331</v>
      </c>
      <c r="K5" s="51">
        <v>0</v>
      </c>
      <c r="L5" s="51">
        <v>479</v>
      </c>
      <c r="M5" s="51">
        <v>0</v>
      </c>
      <c r="N5" s="51">
        <v>479</v>
      </c>
      <c r="O5" s="51">
        <v>479</v>
      </c>
      <c r="P5" s="51">
        <v>0</v>
      </c>
    </row>
    <row r="6" spans="1:16" s="89" customFormat="1" ht="14.25" customHeight="1" hidden="1">
      <c r="A6" s="90" t="s">
        <v>25</v>
      </c>
      <c r="B6" s="51">
        <v>731</v>
      </c>
      <c r="C6" s="51">
        <v>0</v>
      </c>
      <c r="D6" s="91" t="s">
        <v>37</v>
      </c>
      <c r="E6" s="91" t="s">
        <v>38</v>
      </c>
      <c r="F6" s="91"/>
      <c r="G6" s="91"/>
      <c r="H6" s="51">
        <v>2165</v>
      </c>
      <c r="I6" s="51">
        <v>0</v>
      </c>
      <c r="J6" s="51">
        <v>0</v>
      </c>
      <c r="K6" s="51">
        <v>0</v>
      </c>
      <c r="L6" s="51">
        <v>272</v>
      </c>
      <c r="M6" s="51">
        <v>0</v>
      </c>
      <c r="N6" s="51">
        <v>272</v>
      </c>
      <c r="O6" s="51">
        <v>272</v>
      </c>
      <c r="P6" s="51">
        <v>0</v>
      </c>
    </row>
    <row r="7" spans="1:16" s="89" customFormat="1" ht="14.25" customHeight="1" hidden="1">
      <c r="A7" s="90" t="s">
        <v>26</v>
      </c>
      <c r="B7" s="51">
        <v>1318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7277</v>
      </c>
      <c r="K7" s="51">
        <v>0</v>
      </c>
      <c r="L7" s="51">
        <v>5308</v>
      </c>
      <c r="M7" s="51">
        <v>0</v>
      </c>
      <c r="N7" s="51">
        <v>5308</v>
      </c>
      <c r="O7" s="51">
        <v>5308</v>
      </c>
      <c r="P7" s="51">
        <v>0</v>
      </c>
    </row>
    <row r="8" spans="1:16" s="89" customFormat="1" ht="14.2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2616</v>
      </c>
      <c r="K8" s="51">
        <v>0</v>
      </c>
      <c r="L8" s="51">
        <v>1543</v>
      </c>
      <c r="M8" s="51">
        <v>0</v>
      </c>
      <c r="N8" s="51">
        <v>1543</v>
      </c>
      <c r="O8" s="51">
        <v>1543</v>
      </c>
      <c r="P8" s="51">
        <v>0</v>
      </c>
    </row>
    <row r="9" spans="1:16" s="89" customFormat="1" ht="14.25" customHeight="1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3217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4.2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2428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4.2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1380</v>
      </c>
      <c r="K11" s="51">
        <v>0</v>
      </c>
      <c r="L11" s="51">
        <v>484</v>
      </c>
      <c r="M11" s="51">
        <v>0</v>
      </c>
      <c r="N11" s="51">
        <v>484</v>
      </c>
      <c r="O11" s="51">
        <v>484</v>
      </c>
      <c r="P11" s="51">
        <v>0</v>
      </c>
    </row>
    <row r="12" spans="1:16" s="89" customFormat="1" ht="14.2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697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4.2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200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4.25" customHeight="1" hidden="1">
      <c r="A14" s="50" t="s">
        <v>34</v>
      </c>
      <c r="B14" s="51"/>
      <c r="C14" s="51"/>
      <c r="D14" s="51">
        <v>0</v>
      </c>
      <c r="E14" s="51">
        <v>250</v>
      </c>
      <c r="F14" s="51">
        <v>0</v>
      </c>
      <c r="G14" s="51">
        <v>0</v>
      </c>
      <c r="H14" s="51">
        <v>0</v>
      </c>
      <c r="I14" s="51">
        <v>0</v>
      </c>
      <c r="J14" s="51">
        <v>520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4.2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400</v>
      </c>
      <c r="K15" s="51">
        <v>0</v>
      </c>
      <c r="L15" s="51">
        <v>2781</v>
      </c>
      <c r="M15" s="51">
        <v>0</v>
      </c>
      <c r="N15" s="51">
        <v>2781</v>
      </c>
      <c r="O15" s="51">
        <v>2781</v>
      </c>
      <c r="P15" s="51">
        <v>0</v>
      </c>
    </row>
    <row r="16" spans="1:16" s="89" customFormat="1" ht="14.2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450</v>
      </c>
      <c r="G16" s="51">
        <v>0</v>
      </c>
      <c r="H16" s="51">
        <v>0</v>
      </c>
      <c r="I16" s="51">
        <v>0</v>
      </c>
      <c r="J16" s="51">
        <v>96</v>
      </c>
      <c r="K16" s="51">
        <v>0</v>
      </c>
      <c r="L16" s="51">
        <v>399</v>
      </c>
      <c r="M16" s="51">
        <v>0</v>
      </c>
      <c r="N16" s="51">
        <v>399</v>
      </c>
      <c r="O16" s="51">
        <v>399</v>
      </c>
      <c r="P16" s="51">
        <v>0</v>
      </c>
    </row>
    <row r="17" spans="1:16" s="89" customFormat="1" ht="14.2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3147</v>
      </c>
      <c r="K17" s="51">
        <v>0</v>
      </c>
      <c r="L17" s="51">
        <v>815</v>
      </c>
      <c r="M17" s="51">
        <v>0</v>
      </c>
      <c r="N17" s="51">
        <v>815</v>
      </c>
      <c r="O17" s="51">
        <v>815</v>
      </c>
      <c r="P17" s="51">
        <v>0</v>
      </c>
    </row>
    <row r="18" spans="1:16" s="89" customFormat="1" ht="14.25" customHeight="1" hidden="1">
      <c r="A18" s="50" t="s">
        <v>56</v>
      </c>
      <c r="B18" s="51"/>
      <c r="C18" s="51"/>
      <c r="D18" s="51">
        <v>253</v>
      </c>
      <c r="E18" s="51">
        <v>0</v>
      </c>
      <c r="F18" s="51">
        <v>0</v>
      </c>
      <c r="G18" s="51">
        <v>0</v>
      </c>
      <c r="H18" s="51">
        <v>300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4.2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1270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4.2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0</v>
      </c>
      <c r="H20" s="98">
        <v>325</v>
      </c>
      <c r="I20" s="98">
        <v>0</v>
      </c>
      <c r="J20" s="98">
        <v>0</v>
      </c>
      <c r="K20" s="98">
        <v>0</v>
      </c>
      <c r="L20" s="98">
        <v>113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357</v>
      </c>
      <c r="E21" s="147">
        <v>0</v>
      </c>
      <c r="F21" s="147">
        <v>2531</v>
      </c>
      <c r="G21" s="148">
        <v>0</v>
      </c>
      <c r="H21" s="147">
        <v>240</v>
      </c>
      <c r="I21" s="147">
        <v>0</v>
      </c>
      <c r="J21" s="147">
        <v>0</v>
      </c>
      <c r="K21" s="147">
        <v>0</v>
      </c>
      <c r="L21" s="147">
        <v>68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2638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400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370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200</v>
      </c>
      <c r="G24" s="148">
        <v>0</v>
      </c>
      <c r="H24" s="147">
        <v>585</v>
      </c>
      <c r="I24" s="147">
        <v>0</v>
      </c>
      <c r="J24" s="147">
        <v>0</v>
      </c>
      <c r="K24" s="147">
        <v>0</v>
      </c>
      <c r="L24" s="147">
        <v>169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0</v>
      </c>
      <c r="G25" s="148">
        <v>0</v>
      </c>
      <c r="H25" s="147">
        <v>1665</v>
      </c>
      <c r="I25" s="147">
        <v>0</v>
      </c>
      <c r="J25" s="147">
        <v>0</v>
      </c>
      <c r="K25" s="147">
        <v>0</v>
      </c>
      <c r="L25" s="147">
        <v>64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245</v>
      </c>
      <c r="E26" s="147">
        <v>0</v>
      </c>
      <c r="F26" s="147">
        <v>0</v>
      </c>
      <c r="G26" s="148">
        <v>0</v>
      </c>
      <c r="H26" s="147">
        <v>934</v>
      </c>
      <c r="I26" s="147">
        <v>0</v>
      </c>
      <c r="J26" s="147">
        <v>0</v>
      </c>
      <c r="K26" s="147">
        <v>0</v>
      </c>
      <c r="L26" s="147">
        <v>300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700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590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165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50</v>
      </c>
      <c r="N29" s="91">
        <v>0</v>
      </c>
      <c r="O29" s="91">
        <v>0</v>
      </c>
      <c r="P29" s="91">
        <v>230000</v>
      </c>
    </row>
    <row r="30" spans="1:16" s="89" customFormat="1" ht="15.75" customHeight="1">
      <c r="A30" s="141" t="s">
        <v>150</v>
      </c>
      <c r="B30" s="98"/>
      <c r="C30" s="98"/>
      <c r="D30" s="91">
        <v>342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200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30</v>
      </c>
      <c r="M31" s="91">
        <v>40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0" ref="E32:M32">E34</f>
        <v>0</v>
      </c>
      <c r="F32" s="147">
        <f t="shared" si="0"/>
        <v>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23</v>
      </c>
      <c r="M32" s="147">
        <f t="shared" si="0"/>
        <v>0</v>
      </c>
      <c r="N32" s="147">
        <f>N34</f>
        <v>0</v>
      </c>
      <c r="O32" s="147">
        <f>O34</f>
        <v>0</v>
      </c>
      <c r="P32" s="147">
        <f>P34</f>
        <v>0</v>
      </c>
    </row>
    <row r="33" spans="1:16" s="89" customFormat="1" ht="6.75" customHeight="1">
      <c r="A33" s="93"/>
      <c r="B33" s="106"/>
      <c r="C33" s="106"/>
      <c r="D33" s="154"/>
      <c r="E33" s="154"/>
      <c r="F33" s="154"/>
      <c r="G33" s="155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89" customFormat="1" ht="15">
      <c r="A34" s="94" t="s">
        <v>103</v>
      </c>
      <c r="B34" s="97" t="e">
        <f>SUM(#REF!)</f>
        <v>#REF!</v>
      </c>
      <c r="C34" s="97" t="e">
        <f>SUM(#REF!)</f>
        <v>#REF!</v>
      </c>
      <c r="D34" s="143">
        <v>0</v>
      </c>
      <c r="E34" s="143">
        <v>0</v>
      </c>
      <c r="F34" s="143">
        <v>0</v>
      </c>
      <c r="G34" s="164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23</v>
      </c>
      <c r="M34" s="143">
        <v>0</v>
      </c>
      <c r="N34" s="143">
        <v>0</v>
      </c>
      <c r="O34" s="143">
        <v>0</v>
      </c>
      <c r="P34" s="143">
        <v>0</v>
      </c>
    </row>
    <row r="35" ht="18" customHeight="1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1129</v>
      </c>
      <c r="I5" s="51">
        <v>0</v>
      </c>
      <c r="J5" s="51">
        <v>2482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786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</row>
    <row r="8" spans="1:16" s="89" customFormat="1" ht="1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667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" customHeight="1" hidden="1">
      <c r="A9" s="90" t="s">
        <v>23</v>
      </c>
      <c r="B9" s="51">
        <v>430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4719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1309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4053</v>
      </c>
      <c r="K12" s="51">
        <v>0</v>
      </c>
      <c r="L12" s="51">
        <v>2043</v>
      </c>
      <c r="M12" s="51">
        <v>0</v>
      </c>
      <c r="N12" s="51">
        <v>2043</v>
      </c>
      <c r="O12" s="51">
        <v>2043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218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49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0</v>
      </c>
      <c r="F21" s="147">
        <v>0</v>
      </c>
      <c r="G21" s="148">
        <v>0</v>
      </c>
      <c r="H21" s="147">
        <v>20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110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800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0</v>
      </c>
      <c r="G24" s="148">
        <v>0</v>
      </c>
      <c r="H24" s="147">
        <v>850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441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138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800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400</v>
      </c>
      <c r="M28" s="91">
        <v>0</v>
      </c>
      <c r="N28" s="91">
        <v>0</v>
      </c>
      <c r="O28" s="91">
        <v>0</v>
      </c>
      <c r="P28" s="91">
        <v>157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142">
        <v>1.4</v>
      </c>
      <c r="H29" s="91">
        <v>112</v>
      </c>
      <c r="I29" s="91">
        <v>0</v>
      </c>
      <c r="J29" s="91">
        <v>375</v>
      </c>
      <c r="K29" s="91">
        <v>0</v>
      </c>
      <c r="L29" s="91">
        <v>50</v>
      </c>
      <c r="M29" s="91">
        <v>200</v>
      </c>
      <c r="N29" s="91">
        <v>0</v>
      </c>
      <c r="O29" s="91">
        <v>0</v>
      </c>
      <c r="P29" s="91">
        <v>230673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425</v>
      </c>
      <c r="K30" s="91">
        <v>0</v>
      </c>
      <c r="L30" s="91">
        <v>247</v>
      </c>
      <c r="M30" s="91">
        <v>30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60</v>
      </c>
      <c r="M31" s="91">
        <v>100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165</v>
      </c>
      <c r="B32" s="98">
        <v>0</v>
      </c>
      <c r="C32" s="98">
        <v>0</v>
      </c>
      <c r="D32" s="147">
        <f>SUM(D34:D35)</f>
        <v>0</v>
      </c>
      <c r="E32" s="147">
        <f aca="true" t="shared" si="0" ref="E32:P32">SUM(E34:E35)</f>
        <v>0</v>
      </c>
      <c r="F32" s="147">
        <f t="shared" si="0"/>
        <v>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220</v>
      </c>
      <c r="M32" s="147">
        <f t="shared" si="0"/>
        <v>0</v>
      </c>
      <c r="N32" s="147">
        <f t="shared" si="0"/>
        <v>0</v>
      </c>
      <c r="O32" s="147">
        <f t="shared" si="0"/>
        <v>0</v>
      </c>
      <c r="P32" s="147">
        <f t="shared" si="0"/>
        <v>0</v>
      </c>
    </row>
    <row r="33" spans="1:16" s="89" customFormat="1" ht="6" customHeight="1">
      <c r="A33" s="99"/>
      <c r="B33" s="103"/>
      <c r="C33" s="103"/>
      <c r="D33" s="165"/>
      <c r="E33" s="165"/>
      <c r="F33" s="165"/>
      <c r="G33" s="156"/>
      <c r="H33" s="165"/>
      <c r="I33" s="165"/>
      <c r="J33" s="165"/>
      <c r="K33" s="165"/>
      <c r="L33" s="165"/>
      <c r="M33" s="91"/>
      <c r="N33" s="165"/>
      <c r="O33" s="165"/>
      <c r="P33" s="91"/>
    </row>
    <row r="34" spans="1:16" s="89" customFormat="1" ht="12" customHeight="1" hidden="1">
      <c r="A34" s="119" t="s">
        <v>113</v>
      </c>
      <c r="B34" s="103"/>
      <c r="C34" s="103"/>
      <c r="D34" s="147">
        <v>0</v>
      </c>
      <c r="E34" s="147">
        <v>0</v>
      </c>
      <c r="F34" s="147">
        <v>0</v>
      </c>
      <c r="G34" s="148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</row>
    <row r="35" spans="1:16" s="89" customFormat="1" ht="15">
      <c r="A35" s="94" t="s">
        <v>103</v>
      </c>
      <c r="B35" s="102" t="e">
        <f>SUM(#REF!)</f>
        <v>#REF!</v>
      </c>
      <c r="C35" s="102" t="e">
        <f>SUM(#REF!)</f>
        <v>#REF!</v>
      </c>
      <c r="D35" s="143">
        <v>0</v>
      </c>
      <c r="E35" s="143">
        <v>0</v>
      </c>
      <c r="F35" s="143">
        <v>0</v>
      </c>
      <c r="G35" s="164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220</v>
      </c>
      <c r="M35" s="143">
        <v>0</v>
      </c>
      <c r="N35" s="143">
        <v>0</v>
      </c>
      <c r="O35" s="152">
        <v>0</v>
      </c>
      <c r="P35" s="143">
        <v>0</v>
      </c>
    </row>
    <row r="36" ht="18" customHeight="1">
      <c r="A36" s="40" t="s">
        <v>107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1360</v>
      </c>
      <c r="K5" s="51">
        <v>0</v>
      </c>
      <c r="L5" s="51">
        <v>205</v>
      </c>
      <c r="M5" s="51">
        <v>0</v>
      </c>
      <c r="N5" s="51">
        <v>205</v>
      </c>
      <c r="O5" s="51">
        <v>205</v>
      </c>
      <c r="P5" s="51">
        <v>0</v>
      </c>
    </row>
    <row r="6" spans="1:16" s="89" customFormat="1" ht="1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110" customFormat="1" ht="15" customHeight="1" hidden="1">
      <c r="A7" s="50" t="s">
        <v>26</v>
      </c>
      <c r="B7" s="55">
        <v>0</v>
      </c>
      <c r="C7" s="55">
        <v>0</v>
      </c>
      <c r="D7" s="91" t="s">
        <v>37</v>
      </c>
      <c r="E7" s="91" t="s">
        <v>37</v>
      </c>
      <c r="F7" s="91"/>
      <c r="G7" s="91"/>
      <c r="H7" s="55">
        <v>0</v>
      </c>
      <c r="I7" s="55">
        <v>0</v>
      </c>
      <c r="J7" s="55">
        <v>949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110" customFormat="1" ht="15" customHeight="1" hidden="1">
      <c r="A8" s="50" t="s">
        <v>27</v>
      </c>
      <c r="B8" s="55">
        <v>0</v>
      </c>
      <c r="C8" s="55">
        <v>0</v>
      </c>
      <c r="D8" s="91" t="s">
        <v>37</v>
      </c>
      <c r="E8" s="91" t="s">
        <v>37</v>
      </c>
      <c r="F8" s="91"/>
      <c r="G8" s="91"/>
      <c r="H8" s="55">
        <v>0</v>
      </c>
      <c r="I8" s="55">
        <v>0</v>
      </c>
      <c r="J8" s="55">
        <v>584</v>
      </c>
      <c r="K8" s="55">
        <v>449</v>
      </c>
      <c r="L8" s="55">
        <v>120</v>
      </c>
      <c r="M8" s="55">
        <v>0</v>
      </c>
      <c r="N8" s="55">
        <v>120</v>
      </c>
      <c r="O8" s="55">
        <v>120</v>
      </c>
      <c r="P8" s="55">
        <v>0</v>
      </c>
    </row>
    <row r="9" spans="1:16" s="110" customFormat="1" ht="15" customHeight="1" hidden="1">
      <c r="A9" s="50" t="s">
        <v>23</v>
      </c>
      <c r="B9" s="55">
        <v>0</v>
      </c>
      <c r="C9" s="55">
        <v>250</v>
      </c>
      <c r="D9" s="91" t="s">
        <v>37</v>
      </c>
      <c r="E9" s="91" t="s">
        <v>37</v>
      </c>
      <c r="F9" s="91"/>
      <c r="G9" s="91"/>
      <c r="H9" s="55">
        <v>992</v>
      </c>
      <c r="I9" s="55">
        <v>0</v>
      </c>
      <c r="J9" s="55">
        <v>410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110" customFormat="1" ht="15" customHeight="1" hidden="1">
      <c r="A10" s="50" t="s">
        <v>44</v>
      </c>
      <c r="B10" s="55">
        <v>0</v>
      </c>
      <c r="C10" s="55">
        <v>0</v>
      </c>
      <c r="D10" s="51">
        <v>0</v>
      </c>
      <c r="E10" s="51">
        <v>0</v>
      </c>
      <c r="F10" s="111" t="s">
        <v>37</v>
      </c>
      <c r="G10" s="111" t="s">
        <v>37</v>
      </c>
      <c r="H10" s="55">
        <v>0</v>
      </c>
      <c r="I10" s="55">
        <v>0</v>
      </c>
      <c r="J10" s="55">
        <v>2093</v>
      </c>
      <c r="K10" s="55">
        <v>0</v>
      </c>
      <c r="L10" s="55">
        <v>400</v>
      </c>
      <c r="M10" s="55">
        <v>0</v>
      </c>
      <c r="N10" s="55">
        <v>400</v>
      </c>
      <c r="O10" s="55">
        <v>400</v>
      </c>
      <c r="P10" s="55">
        <v>0</v>
      </c>
    </row>
    <row r="11" spans="1:16" s="110" customFormat="1" ht="15" customHeight="1" hidden="1">
      <c r="A11" s="50" t="s">
        <v>45</v>
      </c>
      <c r="B11" s="55">
        <v>0</v>
      </c>
      <c r="C11" s="55">
        <v>2003</v>
      </c>
      <c r="D11" s="51">
        <v>0</v>
      </c>
      <c r="E11" s="55">
        <v>2003</v>
      </c>
      <c r="F11" s="111" t="s">
        <v>37</v>
      </c>
      <c r="G11" s="111" t="s">
        <v>37</v>
      </c>
      <c r="H11" s="55">
        <v>0</v>
      </c>
      <c r="I11" s="55">
        <v>0</v>
      </c>
      <c r="J11" s="55">
        <v>0</v>
      </c>
      <c r="K11" s="55">
        <v>0</v>
      </c>
      <c r="L11" s="55">
        <v>1966</v>
      </c>
      <c r="M11" s="55">
        <v>0</v>
      </c>
      <c r="N11" s="55">
        <v>1966</v>
      </c>
      <c r="O11" s="55">
        <v>1966</v>
      </c>
      <c r="P11" s="55">
        <v>0</v>
      </c>
    </row>
    <row r="12" spans="1:16" s="110" customFormat="1" ht="15" customHeight="1" hidden="1">
      <c r="A12" s="50" t="s">
        <v>32</v>
      </c>
      <c r="B12" s="55">
        <v>0</v>
      </c>
      <c r="C12" s="55">
        <v>1070</v>
      </c>
      <c r="D12" s="51">
        <v>0</v>
      </c>
      <c r="E12" s="55">
        <v>1070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1428</v>
      </c>
      <c r="M12" s="55">
        <v>0</v>
      </c>
      <c r="N12" s="55">
        <v>1428</v>
      </c>
      <c r="O12" s="55">
        <v>1428</v>
      </c>
      <c r="P12" s="55">
        <v>0</v>
      </c>
    </row>
    <row r="13" spans="1:16" s="110" customFormat="1" ht="15" customHeight="1" hidden="1">
      <c r="A13" s="50" t="s">
        <v>33</v>
      </c>
      <c r="B13" s="55">
        <v>0</v>
      </c>
      <c r="C13" s="55">
        <v>0</v>
      </c>
      <c r="D13" s="51">
        <v>0</v>
      </c>
      <c r="E13" s="51">
        <v>0</v>
      </c>
      <c r="F13" s="55">
        <v>1048</v>
      </c>
      <c r="G13" s="55">
        <v>0</v>
      </c>
      <c r="H13" s="55">
        <v>0</v>
      </c>
      <c r="I13" s="55">
        <v>0</v>
      </c>
      <c r="J13" s="55">
        <v>0</v>
      </c>
      <c r="K13" s="55">
        <v>727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110" customFormat="1" ht="15" customHeight="1" hidden="1">
      <c r="A14" s="50" t="s">
        <v>34</v>
      </c>
      <c r="B14" s="55"/>
      <c r="C14" s="55"/>
      <c r="D14" s="51">
        <v>0</v>
      </c>
      <c r="E14" s="51">
        <v>0</v>
      </c>
      <c r="F14" s="55">
        <v>840</v>
      </c>
      <c r="G14" s="55">
        <v>0</v>
      </c>
      <c r="H14" s="55">
        <v>550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110" customFormat="1" ht="15" customHeight="1" hidden="1">
      <c r="A15" s="50" t="s">
        <v>53</v>
      </c>
      <c r="B15" s="55"/>
      <c r="C15" s="55"/>
      <c r="D15" s="51">
        <v>0</v>
      </c>
      <c r="E15" s="51">
        <v>0</v>
      </c>
      <c r="F15" s="55">
        <v>824</v>
      </c>
      <c r="G15" s="55">
        <v>0</v>
      </c>
      <c r="H15" s="55">
        <v>0</v>
      </c>
      <c r="I15" s="55">
        <v>0</v>
      </c>
      <c r="J15" s="55">
        <v>0</v>
      </c>
      <c r="K15" s="55">
        <v>80</v>
      </c>
      <c r="L15" s="55">
        <v>0</v>
      </c>
      <c r="M15" s="55">
        <v>300</v>
      </c>
      <c r="N15" s="55">
        <v>0</v>
      </c>
      <c r="O15" s="55">
        <v>0</v>
      </c>
      <c r="P15" s="55">
        <v>300</v>
      </c>
    </row>
    <row r="16" spans="1:16" s="110" customFormat="1" ht="15" customHeight="1" hidden="1">
      <c r="A16" s="50" t="s">
        <v>54</v>
      </c>
      <c r="B16" s="55"/>
      <c r="C16" s="55"/>
      <c r="D16" s="51">
        <v>310</v>
      </c>
      <c r="E16" s="51">
        <v>0</v>
      </c>
      <c r="F16" s="55">
        <v>0</v>
      </c>
      <c r="G16" s="55">
        <v>0</v>
      </c>
      <c r="H16" s="55">
        <v>0</v>
      </c>
      <c r="I16" s="55">
        <v>150</v>
      </c>
      <c r="J16" s="55">
        <v>511</v>
      </c>
      <c r="K16" s="55">
        <v>0</v>
      </c>
      <c r="L16" s="55">
        <v>100</v>
      </c>
      <c r="M16" s="55">
        <v>0</v>
      </c>
      <c r="N16" s="55">
        <v>100</v>
      </c>
      <c r="O16" s="55">
        <v>100</v>
      </c>
      <c r="P16" s="55">
        <v>0</v>
      </c>
    </row>
    <row r="17" spans="1:16" s="110" customFormat="1" ht="15" customHeight="1" hidden="1">
      <c r="A17" s="50" t="s">
        <v>55</v>
      </c>
      <c r="B17" s="55"/>
      <c r="C17" s="55"/>
      <c r="D17" s="51">
        <v>120</v>
      </c>
      <c r="E17" s="51">
        <v>465</v>
      </c>
      <c r="F17" s="55">
        <v>0</v>
      </c>
      <c r="G17" s="55">
        <v>0</v>
      </c>
      <c r="H17" s="55">
        <v>0</v>
      </c>
      <c r="I17" s="55">
        <v>51</v>
      </c>
      <c r="J17" s="55">
        <v>0</v>
      </c>
      <c r="K17" s="55">
        <v>400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110" customFormat="1" ht="15" customHeight="1" hidden="1">
      <c r="A18" s="50" t="s">
        <v>56</v>
      </c>
      <c r="B18" s="55"/>
      <c r="C18" s="55"/>
      <c r="D18" s="51">
        <v>60</v>
      </c>
      <c r="E18" s="51">
        <v>0</v>
      </c>
      <c r="F18" s="55">
        <v>200</v>
      </c>
      <c r="G18" s="55">
        <v>0</v>
      </c>
      <c r="H18" s="55">
        <v>706</v>
      </c>
      <c r="I18" s="55">
        <v>0</v>
      </c>
      <c r="J18" s="55">
        <v>0</v>
      </c>
      <c r="K18" s="55">
        <v>0</v>
      </c>
      <c r="L18" s="55">
        <v>900</v>
      </c>
      <c r="M18" s="55">
        <v>0</v>
      </c>
      <c r="N18" s="51" t="s">
        <v>37</v>
      </c>
      <c r="O18" s="51" t="s">
        <v>37</v>
      </c>
      <c r="P18" s="51" t="s">
        <v>37</v>
      </c>
    </row>
    <row r="19" spans="1:16" s="110" customFormat="1" ht="15" customHeight="1" hidden="1">
      <c r="A19" s="50" t="s">
        <v>57</v>
      </c>
      <c r="B19" s="113">
        <v>0</v>
      </c>
      <c r="C19" s="113">
        <v>0</v>
      </c>
      <c r="D19" s="113">
        <v>0</v>
      </c>
      <c r="E19" s="113">
        <v>0</v>
      </c>
      <c r="F19" s="113">
        <v>360</v>
      </c>
      <c r="G19" s="117">
        <v>5</v>
      </c>
      <c r="H19" s="113">
        <v>920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1" t="s">
        <v>37</v>
      </c>
      <c r="O19" s="51" t="s">
        <v>37</v>
      </c>
      <c r="P19" s="51" t="s">
        <v>37</v>
      </c>
    </row>
    <row r="20" spans="1:16" s="110" customFormat="1" ht="15" customHeight="1" hidden="1">
      <c r="A20" s="50" t="s">
        <v>58</v>
      </c>
      <c r="B20" s="113">
        <v>0</v>
      </c>
      <c r="C20" s="113">
        <v>0</v>
      </c>
      <c r="D20" s="113">
        <v>0</v>
      </c>
      <c r="E20" s="113">
        <v>787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2295</v>
      </c>
      <c r="N20" s="51" t="s">
        <v>37</v>
      </c>
      <c r="O20" s="51" t="s">
        <v>37</v>
      </c>
      <c r="P20" s="51" t="s">
        <v>37</v>
      </c>
    </row>
    <row r="21" spans="1:16" s="110" customFormat="1" ht="15.75" customHeight="1" hidden="1">
      <c r="A21" s="141" t="s">
        <v>117</v>
      </c>
      <c r="B21" s="113"/>
      <c r="C21" s="113"/>
      <c r="D21" s="145">
        <v>0</v>
      </c>
      <c r="E21" s="145">
        <v>4960</v>
      </c>
      <c r="F21" s="145">
        <v>0</v>
      </c>
      <c r="G21" s="146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2089</v>
      </c>
      <c r="N21" s="91" t="s">
        <v>37</v>
      </c>
      <c r="O21" s="91" t="s">
        <v>37</v>
      </c>
      <c r="P21" s="91" t="s">
        <v>37</v>
      </c>
    </row>
    <row r="22" spans="1:16" s="110" customFormat="1" ht="15.75" customHeight="1" hidden="1">
      <c r="A22" s="141" t="s">
        <v>118</v>
      </c>
      <c r="B22" s="113">
        <v>0</v>
      </c>
      <c r="C22" s="113">
        <v>0</v>
      </c>
      <c r="D22" s="145">
        <v>0</v>
      </c>
      <c r="E22" s="145">
        <v>0</v>
      </c>
      <c r="F22" s="145">
        <v>0</v>
      </c>
      <c r="G22" s="146">
        <v>0</v>
      </c>
      <c r="H22" s="145">
        <v>700</v>
      </c>
      <c r="I22" s="145">
        <v>0</v>
      </c>
      <c r="J22" s="145">
        <v>0</v>
      </c>
      <c r="K22" s="145">
        <v>0</v>
      </c>
      <c r="L22" s="145">
        <v>0</v>
      </c>
      <c r="M22" s="145">
        <v>1485</v>
      </c>
      <c r="N22" s="145">
        <v>547</v>
      </c>
      <c r="O22" s="145">
        <v>0</v>
      </c>
      <c r="P22" s="145">
        <v>78000</v>
      </c>
    </row>
    <row r="23" spans="1:16" s="110" customFormat="1" ht="15.75" customHeight="1" hidden="1">
      <c r="A23" s="141" t="s">
        <v>119</v>
      </c>
      <c r="B23" s="113"/>
      <c r="C23" s="113"/>
      <c r="D23" s="145">
        <v>0</v>
      </c>
      <c r="E23" s="145">
        <v>0</v>
      </c>
      <c r="F23" s="145">
        <v>500</v>
      </c>
      <c r="G23" s="146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222</v>
      </c>
      <c r="N23" s="145">
        <v>670</v>
      </c>
      <c r="O23" s="145">
        <v>0</v>
      </c>
      <c r="P23" s="145">
        <v>100488</v>
      </c>
    </row>
    <row r="24" spans="1:16" s="110" customFormat="1" ht="15.75" customHeight="1" hidden="1">
      <c r="A24" s="141" t="s">
        <v>120</v>
      </c>
      <c r="B24" s="113"/>
      <c r="C24" s="113"/>
      <c r="D24" s="145">
        <v>0</v>
      </c>
      <c r="E24" s="145">
        <v>0</v>
      </c>
      <c r="F24" s="145">
        <v>0</v>
      </c>
      <c r="G24" s="146">
        <v>0</v>
      </c>
      <c r="H24" s="145">
        <v>300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2484</v>
      </c>
      <c r="O24" s="145">
        <v>0</v>
      </c>
      <c r="P24" s="145">
        <v>56600</v>
      </c>
    </row>
    <row r="25" spans="1:16" s="110" customFormat="1" ht="15.75" customHeight="1" hidden="1">
      <c r="A25" s="141" t="s">
        <v>123</v>
      </c>
      <c r="B25" s="113"/>
      <c r="C25" s="113"/>
      <c r="D25" s="145">
        <v>0</v>
      </c>
      <c r="E25" s="145">
        <v>0</v>
      </c>
      <c r="F25" s="145">
        <v>400</v>
      </c>
      <c r="G25" s="146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130</v>
      </c>
      <c r="N25" s="145">
        <v>2184</v>
      </c>
      <c r="O25" s="145">
        <v>0</v>
      </c>
      <c r="P25" s="145">
        <v>55700</v>
      </c>
    </row>
    <row r="26" spans="1:16" s="110" customFormat="1" ht="15.75" customHeight="1" hidden="1">
      <c r="A26" s="141" t="s">
        <v>126</v>
      </c>
      <c r="B26" s="113"/>
      <c r="C26" s="113"/>
      <c r="D26" s="145">
        <v>0</v>
      </c>
      <c r="E26" s="145">
        <v>0</v>
      </c>
      <c r="F26" s="145">
        <v>550</v>
      </c>
      <c r="G26" s="146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86</v>
      </c>
      <c r="M26" s="145">
        <v>0</v>
      </c>
      <c r="N26" s="145">
        <v>1634</v>
      </c>
      <c r="O26" s="145">
        <v>0</v>
      </c>
      <c r="P26" s="145">
        <v>49100</v>
      </c>
    </row>
    <row r="27" spans="1:16" s="110" customFormat="1" ht="15.75" customHeight="1" hidden="1">
      <c r="A27" s="141" t="s">
        <v>129</v>
      </c>
      <c r="B27" s="113"/>
      <c r="C27" s="113"/>
      <c r="D27" s="91">
        <v>0</v>
      </c>
      <c r="E27" s="91">
        <v>332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447</v>
      </c>
      <c r="M27" s="91">
        <v>0</v>
      </c>
      <c r="N27" s="91">
        <v>2184</v>
      </c>
      <c r="O27" s="91">
        <v>0</v>
      </c>
      <c r="P27" s="91">
        <v>65600</v>
      </c>
    </row>
    <row r="28" spans="1:16" s="110" customFormat="1" ht="15.75" customHeight="1">
      <c r="A28" s="141" t="s">
        <v>142</v>
      </c>
      <c r="B28" s="113"/>
      <c r="C28" s="113"/>
      <c r="D28" s="91">
        <v>0</v>
      </c>
      <c r="E28" s="91">
        <v>200</v>
      </c>
      <c r="F28" s="91">
        <v>0</v>
      </c>
      <c r="G28" s="142">
        <v>0</v>
      </c>
      <c r="H28" s="91">
        <v>0</v>
      </c>
      <c r="I28" s="91">
        <v>101</v>
      </c>
      <c r="J28" s="91">
        <v>0</v>
      </c>
      <c r="K28" s="91">
        <v>0</v>
      </c>
      <c r="L28" s="91">
        <v>0</v>
      </c>
      <c r="M28" s="91">
        <v>53</v>
      </c>
      <c r="N28" s="91">
        <v>2184</v>
      </c>
      <c r="O28" s="91">
        <v>0</v>
      </c>
      <c r="P28" s="91">
        <v>65600</v>
      </c>
    </row>
    <row r="29" spans="1:16" s="110" customFormat="1" ht="15.75" customHeight="1">
      <c r="A29" s="141" t="s">
        <v>149</v>
      </c>
      <c r="B29" s="113"/>
      <c r="C29" s="113"/>
      <c r="D29" s="91">
        <v>0</v>
      </c>
      <c r="E29" s="91">
        <v>0</v>
      </c>
      <c r="F29" s="91">
        <v>0</v>
      </c>
      <c r="G29" s="142">
        <v>0</v>
      </c>
      <c r="H29" s="91">
        <v>192</v>
      </c>
      <c r="I29" s="91">
        <v>0</v>
      </c>
      <c r="J29" s="91">
        <v>0</v>
      </c>
      <c r="K29" s="91">
        <v>0</v>
      </c>
      <c r="L29" s="91">
        <v>0</v>
      </c>
      <c r="M29" s="91">
        <v>1068</v>
      </c>
      <c r="N29" s="91">
        <v>2184</v>
      </c>
      <c r="O29" s="91">
        <v>0</v>
      </c>
      <c r="P29" s="91">
        <v>65600</v>
      </c>
    </row>
    <row r="30" spans="1:16" s="110" customFormat="1" ht="15.75" customHeight="1">
      <c r="A30" s="141" t="s">
        <v>150</v>
      </c>
      <c r="B30" s="113"/>
      <c r="C30" s="113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165</v>
      </c>
      <c r="J30" s="91">
        <v>0</v>
      </c>
      <c r="K30" s="91">
        <v>0</v>
      </c>
      <c r="L30" s="91">
        <v>0</v>
      </c>
      <c r="M30" s="91">
        <v>160</v>
      </c>
      <c r="N30" s="91">
        <v>2184</v>
      </c>
      <c r="O30" s="91">
        <v>0</v>
      </c>
      <c r="P30" s="91">
        <v>65600</v>
      </c>
    </row>
    <row r="31" spans="1:16" s="110" customFormat="1" ht="15.75" customHeight="1">
      <c r="A31" s="141" t="s">
        <v>153</v>
      </c>
      <c r="B31" s="113"/>
      <c r="C31" s="113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21</v>
      </c>
      <c r="M31" s="91">
        <v>800</v>
      </c>
      <c r="N31" s="91">
        <v>2184</v>
      </c>
      <c r="O31" s="91">
        <v>0</v>
      </c>
      <c r="P31" s="91">
        <v>65600</v>
      </c>
    </row>
    <row r="32" spans="1:16" s="110" customFormat="1" ht="15.75" customHeight="1">
      <c r="A32" s="141" t="s">
        <v>161</v>
      </c>
      <c r="B32" s="113">
        <v>0</v>
      </c>
      <c r="C32" s="113">
        <v>0</v>
      </c>
      <c r="D32" s="145">
        <f>D34</f>
        <v>0</v>
      </c>
      <c r="E32" s="145">
        <f aca="true" t="shared" si="0" ref="E32:M32">E34</f>
        <v>0</v>
      </c>
      <c r="F32" s="145">
        <f t="shared" si="0"/>
        <v>0</v>
      </c>
      <c r="G32" s="146">
        <f t="shared" si="0"/>
        <v>0</v>
      </c>
      <c r="H32" s="145">
        <f t="shared" si="0"/>
        <v>0</v>
      </c>
      <c r="I32" s="145">
        <f t="shared" si="0"/>
        <v>0</v>
      </c>
      <c r="J32" s="145">
        <f t="shared" si="0"/>
        <v>0</v>
      </c>
      <c r="K32" s="145">
        <f t="shared" si="0"/>
        <v>0</v>
      </c>
      <c r="L32" s="145">
        <f t="shared" si="0"/>
        <v>372</v>
      </c>
      <c r="M32" s="145">
        <f t="shared" si="0"/>
        <v>0</v>
      </c>
      <c r="N32" s="145">
        <f>N34</f>
        <v>2184</v>
      </c>
      <c r="O32" s="145">
        <f>O34</f>
        <v>0</v>
      </c>
      <c r="P32" s="145">
        <f>P34</f>
        <v>65600</v>
      </c>
    </row>
    <row r="33" spans="1:16" s="89" customFormat="1" ht="6" customHeight="1">
      <c r="A33" s="93"/>
      <c r="B33" s="51"/>
      <c r="C33" s="51"/>
      <c r="D33" s="91"/>
      <c r="E33" s="91"/>
      <c r="F33" s="91"/>
      <c r="G33" s="142"/>
      <c r="H33" s="91"/>
      <c r="I33" s="91"/>
      <c r="J33" s="91"/>
      <c r="K33" s="91"/>
      <c r="L33" s="91"/>
      <c r="M33" s="91"/>
      <c r="N33" s="91"/>
      <c r="O33" s="91"/>
      <c r="P33" s="91"/>
    </row>
    <row r="34" spans="1:16" s="110" customFormat="1" ht="15" customHeight="1">
      <c r="A34" s="114" t="s">
        <v>75</v>
      </c>
      <c r="B34" s="115" t="e">
        <f>SUM(#REF!)</f>
        <v>#REF!</v>
      </c>
      <c r="C34" s="115" t="e">
        <f>SUM(#REF!)</f>
        <v>#REF!</v>
      </c>
      <c r="D34" s="162">
        <v>0</v>
      </c>
      <c r="E34" s="162">
        <v>0</v>
      </c>
      <c r="F34" s="162">
        <v>0</v>
      </c>
      <c r="G34" s="163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372</v>
      </c>
      <c r="M34" s="162">
        <v>0</v>
      </c>
      <c r="N34" s="162">
        <v>2184</v>
      </c>
      <c r="O34" s="162">
        <v>0</v>
      </c>
      <c r="P34" s="162">
        <v>65600</v>
      </c>
    </row>
    <row r="35" ht="18" customHeight="1">
      <c r="A35" s="40" t="s">
        <v>107</v>
      </c>
    </row>
    <row r="36" ht="15" customHeight="1">
      <c r="A36" s="40"/>
    </row>
    <row r="37" ht="15" customHeight="1">
      <c r="A37" s="40"/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F40" sqref="F40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5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.75" customHeight="1" hidden="1">
      <c r="A5" s="90" t="s">
        <v>24</v>
      </c>
      <c r="B5" s="51">
        <v>350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.7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.75" customHeight="1" hidden="1">
      <c r="A7" s="90" t="s">
        <v>26</v>
      </c>
      <c r="B7" s="51">
        <v>0</v>
      </c>
      <c r="C7" s="51">
        <v>1059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487</v>
      </c>
      <c r="N7" s="51">
        <v>0</v>
      </c>
      <c r="O7" s="51">
        <v>0</v>
      </c>
      <c r="P7" s="51">
        <v>487</v>
      </c>
    </row>
    <row r="8" spans="1:16" s="89" customFormat="1" ht="15.75" customHeight="1" hidden="1">
      <c r="A8" s="90" t="s">
        <v>27</v>
      </c>
      <c r="B8" s="51">
        <v>784</v>
      </c>
      <c r="C8" s="51">
        <v>300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0</v>
      </c>
      <c r="K8" s="51">
        <v>635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.75" customHeight="1" hidden="1">
      <c r="A9" s="90" t="s">
        <v>23</v>
      </c>
      <c r="B9" s="51">
        <v>640</v>
      </c>
      <c r="C9" s="51">
        <v>174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450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5.75" customHeight="1" hidden="1">
      <c r="A10" s="50" t="s">
        <v>44</v>
      </c>
      <c r="B10" s="51">
        <v>505</v>
      </c>
      <c r="C10" s="51">
        <v>462</v>
      </c>
      <c r="D10" s="51">
        <v>505</v>
      </c>
      <c r="E10" s="51">
        <v>462</v>
      </c>
      <c r="F10" s="91" t="s">
        <v>37</v>
      </c>
      <c r="G10" s="91" t="s">
        <v>37</v>
      </c>
      <c r="H10" s="51">
        <v>0</v>
      </c>
      <c r="I10" s="51">
        <v>0</v>
      </c>
      <c r="J10" s="51">
        <v>0</v>
      </c>
      <c r="K10" s="51">
        <v>1047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.75" customHeight="1" hidden="1">
      <c r="A11" s="50" t="s">
        <v>45</v>
      </c>
      <c r="B11" s="51">
        <v>0</v>
      </c>
      <c r="C11" s="51">
        <v>200</v>
      </c>
      <c r="D11" s="51">
        <v>0</v>
      </c>
      <c r="E11" s="51">
        <v>200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0</v>
      </c>
      <c r="L11" s="51">
        <v>150</v>
      </c>
      <c r="M11" s="51">
        <v>227</v>
      </c>
      <c r="N11" s="51">
        <v>150</v>
      </c>
      <c r="O11" s="51">
        <v>150</v>
      </c>
      <c r="P11" s="51">
        <v>227</v>
      </c>
    </row>
    <row r="12" spans="1:16" s="89" customFormat="1" ht="15.75" customHeight="1" hidden="1">
      <c r="A12" s="50" t="s">
        <v>32</v>
      </c>
      <c r="B12" s="51">
        <v>150</v>
      </c>
      <c r="C12" s="51">
        <v>1769</v>
      </c>
      <c r="D12" s="51">
        <v>150</v>
      </c>
      <c r="E12" s="51">
        <v>1769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130</v>
      </c>
      <c r="L12" s="51">
        <v>0</v>
      </c>
      <c r="M12" s="51">
        <v>222</v>
      </c>
      <c r="N12" s="51">
        <v>0</v>
      </c>
      <c r="O12" s="51">
        <v>0</v>
      </c>
      <c r="P12" s="51">
        <v>222</v>
      </c>
    </row>
    <row r="13" spans="1:16" s="89" customFormat="1" ht="15.75" customHeight="1" hidden="1">
      <c r="A13" s="50" t="s">
        <v>33</v>
      </c>
      <c r="B13" s="51">
        <v>92</v>
      </c>
      <c r="C13" s="51">
        <v>1713</v>
      </c>
      <c r="D13" s="51">
        <v>92</v>
      </c>
      <c r="E13" s="51">
        <v>1713</v>
      </c>
      <c r="F13" s="51">
        <v>0</v>
      </c>
      <c r="G13" s="92">
        <v>6</v>
      </c>
      <c r="H13" s="51">
        <v>0</v>
      </c>
      <c r="I13" s="51">
        <v>0</v>
      </c>
      <c r="J13" s="51">
        <v>0</v>
      </c>
      <c r="K13" s="51">
        <v>2024</v>
      </c>
      <c r="L13" s="51">
        <v>0</v>
      </c>
      <c r="M13" s="51">
        <v>495</v>
      </c>
      <c r="N13" s="51">
        <v>0</v>
      </c>
      <c r="O13" s="51">
        <v>0</v>
      </c>
      <c r="P13" s="51">
        <v>495</v>
      </c>
    </row>
    <row r="14" spans="1:16" s="89" customFormat="1" ht="15.75" customHeight="1" hidden="1">
      <c r="A14" s="50" t="s">
        <v>34</v>
      </c>
      <c r="B14" s="51"/>
      <c r="C14" s="51"/>
      <c r="D14" s="51">
        <v>300</v>
      </c>
      <c r="E14" s="51">
        <v>191</v>
      </c>
      <c r="F14" s="51">
        <v>0</v>
      </c>
      <c r="G14" s="92">
        <v>1</v>
      </c>
      <c r="H14" s="51">
        <v>0</v>
      </c>
      <c r="I14" s="51">
        <v>0</v>
      </c>
      <c r="J14" s="51">
        <v>0</v>
      </c>
      <c r="K14" s="51">
        <v>391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.7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50</v>
      </c>
      <c r="L15" s="51">
        <v>47</v>
      </c>
      <c r="M15" s="51">
        <v>190</v>
      </c>
      <c r="N15" s="51">
        <v>47</v>
      </c>
      <c r="O15" s="51">
        <v>47</v>
      </c>
      <c r="P15" s="51">
        <v>190</v>
      </c>
    </row>
    <row r="16" spans="1:16" s="89" customFormat="1" ht="15.7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382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.7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45</v>
      </c>
      <c r="M17" s="51">
        <v>0</v>
      </c>
      <c r="N17" s="51">
        <v>45</v>
      </c>
      <c r="O17" s="51">
        <v>45</v>
      </c>
      <c r="P17" s="51">
        <v>0</v>
      </c>
    </row>
    <row r="18" spans="1:16" s="89" customFormat="1" ht="15.7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657</v>
      </c>
      <c r="J18" s="51">
        <v>0</v>
      </c>
      <c r="K18" s="51">
        <v>0</v>
      </c>
      <c r="L18" s="51">
        <v>0</v>
      </c>
      <c r="M18" s="51">
        <v>200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51">
        <v>0</v>
      </c>
      <c r="C19" s="51">
        <v>0</v>
      </c>
      <c r="D19" s="51">
        <v>0</v>
      </c>
      <c r="E19" s="51">
        <v>0</v>
      </c>
      <c r="F19" s="51">
        <v>515</v>
      </c>
      <c r="G19" s="51">
        <v>0</v>
      </c>
      <c r="H19" s="51">
        <v>0</v>
      </c>
      <c r="I19" s="51">
        <v>0</v>
      </c>
      <c r="J19" s="51">
        <v>0</v>
      </c>
      <c r="K19" s="51">
        <v>933</v>
      </c>
      <c r="L19" s="51">
        <v>0</v>
      </c>
      <c r="M19" s="51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92">
        <v>0</v>
      </c>
      <c r="H20" s="51">
        <v>0</v>
      </c>
      <c r="I20" s="51">
        <v>0</v>
      </c>
      <c r="J20" s="51">
        <v>76</v>
      </c>
      <c r="K20" s="51">
        <v>519</v>
      </c>
      <c r="L20" s="51">
        <v>0</v>
      </c>
      <c r="M20" s="51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51"/>
      <c r="C21" s="51"/>
      <c r="D21" s="91">
        <v>0</v>
      </c>
      <c r="E21" s="91">
        <v>0</v>
      </c>
      <c r="F21" s="91">
        <v>0</v>
      </c>
      <c r="G21" s="142">
        <v>0</v>
      </c>
      <c r="H21" s="91">
        <v>0</v>
      </c>
      <c r="I21" s="91">
        <v>0</v>
      </c>
      <c r="J21" s="91">
        <v>100</v>
      </c>
      <c r="K21" s="91">
        <v>1228</v>
      </c>
      <c r="L21" s="91">
        <v>0</v>
      </c>
      <c r="M21" s="91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51">
        <v>0</v>
      </c>
      <c r="C22" s="51">
        <v>0</v>
      </c>
      <c r="D22" s="91">
        <v>0</v>
      </c>
      <c r="E22" s="91">
        <v>0</v>
      </c>
      <c r="F22" s="91">
        <v>921</v>
      </c>
      <c r="G22" s="142">
        <v>0</v>
      </c>
      <c r="H22" s="91">
        <v>0</v>
      </c>
      <c r="I22" s="91">
        <v>0</v>
      </c>
      <c r="J22" s="91">
        <v>45</v>
      </c>
      <c r="K22" s="91">
        <v>360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1:16" s="89" customFormat="1" ht="15.75" customHeight="1" hidden="1">
      <c r="A23" s="141" t="s">
        <v>119</v>
      </c>
      <c r="B23" s="51"/>
      <c r="C23" s="51"/>
      <c r="D23" s="91">
        <v>0</v>
      </c>
      <c r="E23" s="91">
        <v>0</v>
      </c>
      <c r="F23" s="91">
        <v>0</v>
      </c>
      <c r="G23" s="142">
        <v>0</v>
      </c>
      <c r="H23" s="91">
        <v>0</v>
      </c>
      <c r="I23" s="91">
        <v>0</v>
      </c>
      <c r="J23" s="91">
        <v>0</v>
      </c>
      <c r="K23" s="91">
        <v>867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1:16" s="89" customFormat="1" ht="15.75" customHeight="1" hidden="1">
      <c r="A24" s="141" t="s">
        <v>120</v>
      </c>
      <c r="B24" s="51"/>
      <c r="C24" s="51"/>
      <c r="D24" s="91">
        <v>0</v>
      </c>
      <c r="E24" s="91">
        <v>0</v>
      </c>
      <c r="F24" s="91">
        <v>750</v>
      </c>
      <c r="G24" s="142">
        <v>2.5</v>
      </c>
      <c r="H24" s="91">
        <v>0</v>
      </c>
      <c r="I24" s="91">
        <v>0</v>
      </c>
      <c r="J24" s="91">
        <v>0</v>
      </c>
      <c r="K24" s="91">
        <v>500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</row>
    <row r="25" spans="1:16" s="89" customFormat="1" ht="15.75" customHeight="1" hidden="1">
      <c r="A25" s="141" t="s">
        <v>123</v>
      </c>
      <c r="B25" s="51"/>
      <c r="C25" s="51"/>
      <c r="D25" s="91">
        <v>0</v>
      </c>
      <c r="E25" s="91">
        <v>0</v>
      </c>
      <c r="F25" s="91">
        <v>0</v>
      </c>
      <c r="G25" s="142">
        <v>0</v>
      </c>
      <c r="H25" s="91">
        <v>0</v>
      </c>
      <c r="I25" s="91">
        <v>0</v>
      </c>
      <c r="J25" s="91">
        <v>30</v>
      </c>
      <c r="K25" s="91">
        <v>1162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1:16" s="89" customFormat="1" ht="15.75" customHeight="1" hidden="1">
      <c r="A26" s="141" t="s">
        <v>126</v>
      </c>
      <c r="B26" s="51"/>
      <c r="C26" s="51"/>
      <c r="D26" s="91">
        <v>0</v>
      </c>
      <c r="E26" s="91">
        <v>0</v>
      </c>
      <c r="F26" s="91">
        <v>0</v>
      </c>
      <c r="G26" s="142">
        <v>0</v>
      </c>
      <c r="H26" s="91">
        <v>0</v>
      </c>
      <c r="I26" s="91">
        <v>0</v>
      </c>
      <c r="J26" s="91">
        <v>0</v>
      </c>
      <c r="K26" s="91">
        <v>669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</row>
    <row r="27" spans="1:16" s="89" customFormat="1" ht="15.75" customHeight="1" hidden="1">
      <c r="A27" s="141" t="s">
        <v>129</v>
      </c>
      <c r="B27" s="51"/>
      <c r="C27" s="51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1175</v>
      </c>
      <c r="L27" s="91">
        <v>41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51"/>
      <c r="C28" s="51"/>
      <c r="D28" s="91">
        <v>0</v>
      </c>
      <c r="E28" s="91">
        <v>0</v>
      </c>
      <c r="F28" s="91">
        <v>480</v>
      </c>
      <c r="G28" s="142">
        <v>0</v>
      </c>
      <c r="H28" s="91">
        <v>0</v>
      </c>
      <c r="I28" s="91">
        <v>0</v>
      </c>
      <c r="J28" s="91">
        <v>0</v>
      </c>
      <c r="K28" s="91">
        <v>332</v>
      </c>
      <c r="L28" s="91">
        <v>0</v>
      </c>
      <c r="M28" s="91">
        <v>0</v>
      </c>
      <c r="N28" s="91">
        <v>12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51"/>
      <c r="C29" s="51"/>
      <c r="D29" s="91">
        <v>0</v>
      </c>
      <c r="E29" s="91">
        <v>0</v>
      </c>
      <c r="F29" s="91">
        <v>1202</v>
      </c>
      <c r="G29" s="142">
        <v>0</v>
      </c>
      <c r="H29" s="91">
        <v>0</v>
      </c>
      <c r="I29" s="91">
        <v>0</v>
      </c>
      <c r="J29" s="91">
        <v>30</v>
      </c>
      <c r="K29" s="91">
        <v>418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51"/>
      <c r="C30" s="51"/>
      <c r="D30" s="91">
        <v>0</v>
      </c>
      <c r="E30" s="91">
        <v>0</v>
      </c>
      <c r="F30" s="91">
        <v>382</v>
      </c>
      <c r="G30" s="142">
        <v>0</v>
      </c>
      <c r="H30" s="91">
        <v>0</v>
      </c>
      <c r="I30" s="91">
        <v>0</v>
      </c>
      <c r="J30" s="91">
        <v>0</v>
      </c>
      <c r="K30" s="91">
        <v>564</v>
      </c>
      <c r="L30" s="91">
        <v>0</v>
      </c>
      <c r="M30" s="91">
        <v>0</v>
      </c>
      <c r="N30" s="91">
        <v>0</v>
      </c>
      <c r="O30" s="91">
        <v>0</v>
      </c>
      <c r="P30" s="91">
        <v>87360</v>
      </c>
    </row>
    <row r="31" spans="1:16" s="89" customFormat="1" ht="15.75" customHeight="1">
      <c r="A31" s="141" t="s">
        <v>153</v>
      </c>
      <c r="B31" s="51"/>
      <c r="C31" s="51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130</v>
      </c>
      <c r="L31" s="91">
        <v>0</v>
      </c>
      <c r="M31" s="91">
        <v>0</v>
      </c>
      <c r="N31" s="91">
        <v>7</v>
      </c>
      <c r="O31" s="91">
        <v>0</v>
      </c>
      <c r="P31" s="91">
        <v>291200</v>
      </c>
    </row>
    <row r="32" spans="1:16" s="89" customFormat="1" ht="15.75" customHeight="1">
      <c r="A32" s="141" t="s">
        <v>161</v>
      </c>
      <c r="B32" s="51">
        <v>0</v>
      </c>
      <c r="C32" s="51">
        <v>0</v>
      </c>
      <c r="D32" s="91">
        <f>D34+D35</f>
        <v>0</v>
      </c>
      <c r="E32" s="91">
        <f aca="true" t="shared" si="0" ref="E32:P32">E34+E35</f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109</v>
      </c>
      <c r="K32" s="91">
        <f t="shared" si="0"/>
        <v>1060</v>
      </c>
      <c r="L32" s="91">
        <f t="shared" si="0"/>
        <v>87</v>
      </c>
      <c r="M32" s="91">
        <f t="shared" si="0"/>
        <v>0</v>
      </c>
      <c r="N32" s="91">
        <f t="shared" si="0"/>
        <v>0</v>
      </c>
      <c r="O32" s="91">
        <f t="shared" si="0"/>
        <v>0</v>
      </c>
      <c r="P32" s="91">
        <f t="shared" si="0"/>
        <v>0</v>
      </c>
    </row>
    <row r="33" spans="1:16" s="89" customFormat="1" ht="6.75" customHeight="1">
      <c r="A33" s="93"/>
      <c r="B33" s="51"/>
      <c r="C33" s="51"/>
      <c r="D33" s="91"/>
      <c r="E33" s="91"/>
      <c r="F33" s="91"/>
      <c r="G33" s="142"/>
      <c r="H33" s="91"/>
      <c r="I33" s="91"/>
      <c r="J33" s="91"/>
      <c r="K33" s="91"/>
      <c r="L33" s="91"/>
      <c r="M33" s="91"/>
      <c r="N33" s="91"/>
      <c r="O33" s="91"/>
      <c r="P33" s="91"/>
    </row>
    <row r="34" spans="1:16" s="89" customFormat="1" ht="15" customHeight="1">
      <c r="A34" s="194" t="s">
        <v>166</v>
      </c>
      <c r="B34" s="51"/>
      <c r="C34" s="51"/>
      <c r="D34" s="91">
        <v>0</v>
      </c>
      <c r="E34" s="91">
        <v>0</v>
      </c>
      <c r="F34" s="91">
        <v>0</v>
      </c>
      <c r="G34" s="142">
        <v>0</v>
      </c>
      <c r="H34" s="91">
        <v>0</v>
      </c>
      <c r="I34" s="91">
        <v>0</v>
      </c>
      <c r="J34" s="91">
        <v>0</v>
      </c>
      <c r="K34" s="91">
        <v>0</v>
      </c>
      <c r="L34" s="91">
        <v>87</v>
      </c>
      <c r="M34" s="91">
        <v>0</v>
      </c>
      <c r="N34" s="91">
        <v>0</v>
      </c>
      <c r="O34" s="91">
        <v>0</v>
      </c>
      <c r="P34" s="91">
        <v>0</v>
      </c>
    </row>
    <row r="35" spans="1:16" s="89" customFormat="1" ht="15" customHeight="1">
      <c r="A35" s="118" t="s">
        <v>104</v>
      </c>
      <c r="B35" s="97" t="e">
        <f>SUM(#REF!)</f>
        <v>#REF!</v>
      </c>
      <c r="C35" s="97" t="e">
        <f>SUM(#REF!)</f>
        <v>#REF!</v>
      </c>
      <c r="D35" s="143">
        <v>0</v>
      </c>
      <c r="E35" s="143">
        <v>0</v>
      </c>
      <c r="F35" s="143">
        <v>0</v>
      </c>
      <c r="G35" s="164">
        <v>0</v>
      </c>
      <c r="H35" s="143">
        <v>0</v>
      </c>
      <c r="I35" s="143">
        <v>0</v>
      </c>
      <c r="J35" s="143">
        <v>109</v>
      </c>
      <c r="K35" s="143">
        <v>1060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</row>
    <row r="36" ht="18" customHeight="1">
      <c r="A36" s="40" t="s">
        <v>107</v>
      </c>
    </row>
  </sheetData>
  <sheetProtection/>
  <mergeCells count="1">
    <mergeCell ref="A2:A4"/>
  </mergeCells>
  <printOptions horizontalCentered="1"/>
  <pageMargins left="0.7874015748031497" right="0.7874015748031497" top="4.133858267716536" bottom="0.7874015748031497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7.25" customHeight="1" hidden="1">
      <c r="A5" s="90" t="s">
        <v>24</v>
      </c>
      <c r="B5" s="51">
        <v>902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1175</v>
      </c>
      <c r="K5" s="51">
        <v>0</v>
      </c>
      <c r="L5" s="51">
        <v>2145</v>
      </c>
      <c r="M5" s="51">
        <v>0</v>
      </c>
      <c r="N5" s="51">
        <v>2145</v>
      </c>
      <c r="O5" s="51">
        <v>2145</v>
      </c>
      <c r="P5" s="51">
        <v>0</v>
      </c>
    </row>
    <row r="6" spans="1:16" s="89" customFormat="1" ht="17.2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100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7.25" customHeight="1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150</v>
      </c>
      <c r="N7" s="51">
        <v>0</v>
      </c>
      <c r="O7" s="51">
        <v>0</v>
      </c>
      <c r="P7" s="51">
        <v>150</v>
      </c>
    </row>
    <row r="8" spans="1:16" s="89" customFormat="1" ht="17.25" customHeight="1" hidden="1">
      <c r="A8" s="90" t="s">
        <v>27</v>
      </c>
      <c r="B8" s="51">
        <v>0</v>
      </c>
      <c r="C8" s="51">
        <v>1396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0</v>
      </c>
      <c r="K8" s="51">
        <v>0</v>
      </c>
      <c r="L8" s="51">
        <v>386</v>
      </c>
      <c r="M8" s="51">
        <v>0</v>
      </c>
      <c r="N8" s="51">
        <v>386</v>
      </c>
      <c r="O8" s="51">
        <v>386</v>
      </c>
      <c r="P8" s="51">
        <v>0</v>
      </c>
    </row>
    <row r="9" spans="1:16" s="89" customFormat="1" ht="17.25" customHeight="1" hidden="1">
      <c r="A9" s="90" t="s">
        <v>23</v>
      </c>
      <c r="B9" s="51">
        <v>400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7.2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0</v>
      </c>
      <c r="K10" s="51">
        <v>0</v>
      </c>
      <c r="L10" s="51">
        <v>380</v>
      </c>
      <c r="M10" s="51">
        <v>0</v>
      </c>
      <c r="N10" s="51">
        <v>380</v>
      </c>
      <c r="O10" s="51">
        <v>380</v>
      </c>
      <c r="P10" s="51">
        <v>0</v>
      </c>
    </row>
    <row r="11" spans="1:16" s="89" customFormat="1" ht="17.25" customHeight="1" hidden="1">
      <c r="A11" s="50" t="s">
        <v>45</v>
      </c>
      <c r="B11" s="51">
        <v>300</v>
      </c>
      <c r="C11" s="51">
        <v>0</v>
      </c>
      <c r="D11" s="51">
        <v>300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0</v>
      </c>
      <c r="L11" s="51">
        <v>1110</v>
      </c>
      <c r="M11" s="51">
        <v>0</v>
      </c>
      <c r="N11" s="51">
        <v>1110</v>
      </c>
      <c r="O11" s="51">
        <v>1110</v>
      </c>
      <c r="P11" s="51">
        <v>0</v>
      </c>
    </row>
    <row r="12" spans="1:16" s="89" customFormat="1" ht="17.25" customHeight="1" hidden="1">
      <c r="A12" s="50" t="s">
        <v>32</v>
      </c>
      <c r="B12" s="51">
        <v>108</v>
      </c>
      <c r="C12" s="51">
        <v>977</v>
      </c>
      <c r="D12" s="51">
        <v>108</v>
      </c>
      <c r="E12" s="51">
        <v>977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7.25" customHeight="1" hidden="1">
      <c r="A13" s="50" t="s">
        <v>33</v>
      </c>
      <c r="B13" s="51">
        <v>0</v>
      </c>
      <c r="C13" s="51">
        <v>514</v>
      </c>
      <c r="D13" s="51">
        <v>0</v>
      </c>
      <c r="E13" s="51">
        <v>514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7.2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600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7.2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432</v>
      </c>
      <c r="M15" s="51">
        <v>0</v>
      </c>
      <c r="N15" s="51">
        <v>432</v>
      </c>
      <c r="O15" s="51">
        <v>432</v>
      </c>
      <c r="P15" s="51">
        <v>0</v>
      </c>
    </row>
    <row r="16" spans="1:16" s="89" customFormat="1" ht="17.2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325</v>
      </c>
      <c r="G16" s="51">
        <v>0</v>
      </c>
      <c r="H16" s="51">
        <v>388</v>
      </c>
      <c r="I16" s="51">
        <v>0</v>
      </c>
      <c r="J16" s="51">
        <v>251</v>
      </c>
      <c r="K16" s="51">
        <v>0</v>
      </c>
      <c r="L16" s="51">
        <v>540</v>
      </c>
      <c r="M16" s="51">
        <v>0</v>
      </c>
      <c r="N16" s="51">
        <v>540</v>
      </c>
      <c r="O16" s="51">
        <v>540</v>
      </c>
      <c r="P16" s="51">
        <v>0</v>
      </c>
    </row>
    <row r="17" spans="1:16" s="89" customFormat="1" ht="17.25" customHeight="1" hidden="1">
      <c r="A17" s="50" t="s">
        <v>55</v>
      </c>
      <c r="B17" s="51"/>
      <c r="C17" s="51"/>
      <c r="D17" s="51">
        <v>60</v>
      </c>
      <c r="E17" s="51">
        <v>310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7.2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180</v>
      </c>
      <c r="G18" s="51">
        <v>0</v>
      </c>
      <c r="H18" s="51">
        <v>0</v>
      </c>
      <c r="I18" s="51">
        <v>0</v>
      </c>
      <c r="J18" s="51">
        <v>287</v>
      </c>
      <c r="K18" s="51">
        <v>0</v>
      </c>
      <c r="L18" s="51">
        <v>90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6.5" customHeight="1" hidden="1">
      <c r="A19" s="50" t="s">
        <v>57</v>
      </c>
      <c r="B19" s="98">
        <v>0</v>
      </c>
      <c r="C19" s="98">
        <v>0</v>
      </c>
      <c r="D19" s="98">
        <v>200</v>
      </c>
      <c r="E19" s="98">
        <v>0</v>
      </c>
      <c r="F19" s="98">
        <v>1355</v>
      </c>
      <c r="G19" s="98">
        <v>0</v>
      </c>
      <c r="H19" s="98">
        <v>0</v>
      </c>
      <c r="I19" s="98">
        <v>274</v>
      </c>
      <c r="J19" s="98">
        <v>0</v>
      </c>
      <c r="K19" s="98">
        <v>432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6.5" customHeight="1" hidden="1">
      <c r="A20" s="50" t="s">
        <v>58</v>
      </c>
      <c r="B20" s="98">
        <v>0</v>
      </c>
      <c r="C20" s="98">
        <v>0</v>
      </c>
      <c r="D20" s="98">
        <v>37</v>
      </c>
      <c r="E20" s="98">
        <v>0</v>
      </c>
      <c r="F20" s="98">
        <v>37</v>
      </c>
      <c r="G20" s="105">
        <v>0</v>
      </c>
      <c r="H20" s="98">
        <v>869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200</v>
      </c>
      <c r="E21" s="147">
        <v>0</v>
      </c>
      <c r="F21" s="147">
        <v>200</v>
      </c>
      <c r="G21" s="148">
        <v>0</v>
      </c>
      <c r="H21" s="147">
        <v>0</v>
      </c>
      <c r="I21" s="147">
        <v>750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230</v>
      </c>
      <c r="G22" s="148">
        <v>0</v>
      </c>
      <c r="H22" s="147">
        <v>0</v>
      </c>
      <c r="I22" s="147">
        <v>150</v>
      </c>
      <c r="J22" s="147">
        <v>0</v>
      </c>
      <c r="K22" s="147">
        <v>0</v>
      </c>
      <c r="L22" s="147">
        <v>30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0</v>
      </c>
      <c r="F23" s="147">
        <v>0</v>
      </c>
      <c r="G23" s="148">
        <v>0</v>
      </c>
      <c r="H23" s="147">
        <v>0</v>
      </c>
      <c r="I23" s="147">
        <v>250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61</v>
      </c>
      <c r="E24" s="147">
        <v>0</v>
      </c>
      <c r="F24" s="147">
        <v>0</v>
      </c>
      <c r="G24" s="148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55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28</v>
      </c>
      <c r="E25" s="147">
        <v>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200</v>
      </c>
      <c r="E26" s="147">
        <v>0</v>
      </c>
      <c r="F26" s="147">
        <v>0</v>
      </c>
      <c r="G26" s="148">
        <v>0</v>
      </c>
      <c r="H26" s="147">
        <v>303</v>
      </c>
      <c r="I26" s="147">
        <v>0</v>
      </c>
      <c r="J26" s="147">
        <v>0</v>
      </c>
      <c r="K26" s="147">
        <v>0</v>
      </c>
      <c r="L26" s="147">
        <v>0</v>
      </c>
      <c r="M26" s="147">
        <v>140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122</v>
      </c>
      <c r="E27" s="91">
        <v>200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930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195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120</v>
      </c>
      <c r="F29" s="91">
        <v>1050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0" ref="E32:M32">E34</f>
        <v>0</v>
      </c>
      <c r="F32" s="147">
        <f t="shared" si="0"/>
        <v>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>N34</f>
        <v>0</v>
      </c>
      <c r="O32" s="147">
        <f>O34</f>
        <v>0</v>
      </c>
      <c r="P32" s="147">
        <f>P34</f>
        <v>0</v>
      </c>
    </row>
    <row r="33" spans="1:16" s="89" customFormat="1" ht="15.75" customHeight="1">
      <c r="A33" s="186"/>
      <c r="B33" s="121"/>
      <c r="C33" s="121"/>
      <c r="D33" s="187"/>
      <c r="E33" s="187"/>
      <c r="F33" s="187"/>
      <c r="G33" s="153"/>
      <c r="H33" s="187"/>
      <c r="I33" s="187"/>
      <c r="J33" s="187"/>
      <c r="K33" s="187"/>
      <c r="L33" s="187"/>
      <c r="M33" s="188"/>
      <c r="N33" s="187"/>
      <c r="O33" s="187"/>
      <c r="P33" s="188"/>
    </row>
    <row r="34" spans="1:16" s="89" customFormat="1" ht="15" hidden="1">
      <c r="A34" s="94" t="s">
        <v>105</v>
      </c>
      <c r="B34" s="97" t="e">
        <f>SUM(#REF!)</f>
        <v>#REF!</v>
      </c>
      <c r="C34" s="97" t="e">
        <f>SUM(#REF!)</f>
        <v>#REF!</v>
      </c>
      <c r="D34" s="143">
        <v>0</v>
      </c>
      <c r="E34" s="143">
        <v>0</v>
      </c>
      <c r="F34" s="143">
        <v>0</v>
      </c>
      <c r="G34" s="164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</row>
    <row r="35" ht="18" customHeight="1">
      <c r="A35" s="40" t="s">
        <v>107</v>
      </c>
    </row>
    <row r="36" ht="15" customHeight="1">
      <c r="A36" s="40"/>
    </row>
    <row r="37" ht="15" customHeight="1">
      <c r="A37" s="40"/>
    </row>
  </sheetData>
  <sheetProtection/>
  <mergeCells count="1">
    <mergeCell ref="A2:A4"/>
  </mergeCells>
  <printOptions horizontalCentered="1"/>
  <pageMargins left="0.7874015748031497" right="0.7874015748031497" top="4.330708661417323" bottom="0.7480314960629921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3.5" customHeight="1" hidden="1">
      <c r="A5" s="90" t="s">
        <v>24</v>
      </c>
      <c r="B5" s="51">
        <v>1952</v>
      </c>
      <c r="C5" s="51">
        <v>306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190</v>
      </c>
      <c r="M5" s="51">
        <v>0</v>
      </c>
      <c r="N5" s="51">
        <v>190</v>
      </c>
      <c r="O5" s="51">
        <v>190</v>
      </c>
      <c r="P5" s="51">
        <v>0</v>
      </c>
    </row>
    <row r="6" spans="1:16" s="89" customFormat="1" ht="13.5" customHeight="1" hidden="1">
      <c r="A6" s="90" t="s">
        <v>25</v>
      </c>
      <c r="B6" s="51">
        <v>1751</v>
      </c>
      <c r="C6" s="51">
        <v>449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985</v>
      </c>
      <c r="K6" s="51">
        <v>0</v>
      </c>
      <c r="L6" s="51">
        <v>390</v>
      </c>
      <c r="M6" s="51">
        <v>0</v>
      </c>
      <c r="N6" s="51">
        <v>390</v>
      </c>
      <c r="O6" s="51">
        <v>390</v>
      </c>
      <c r="P6" s="51">
        <v>0</v>
      </c>
    </row>
    <row r="7" spans="1:16" s="89" customFormat="1" ht="13.5" customHeight="1" hidden="1">
      <c r="A7" s="90" t="s">
        <v>26</v>
      </c>
      <c r="B7" s="51">
        <v>2056</v>
      </c>
      <c r="C7" s="51">
        <v>400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1596</v>
      </c>
      <c r="K7" s="51">
        <v>190</v>
      </c>
      <c r="L7" s="51">
        <v>287</v>
      </c>
      <c r="M7" s="51">
        <v>0</v>
      </c>
      <c r="N7" s="51">
        <v>287</v>
      </c>
      <c r="O7" s="51">
        <v>287</v>
      </c>
      <c r="P7" s="51">
        <v>0</v>
      </c>
    </row>
    <row r="8" spans="1:16" s="89" customFormat="1" ht="13.5" customHeight="1" hidden="1">
      <c r="A8" s="90" t="s">
        <v>27</v>
      </c>
      <c r="B8" s="51">
        <v>3887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254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3.5" customHeight="1" hidden="1">
      <c r="A9" s="90" t="s">
        <v>23</v>
      </c>
      <c r="B9" s="51">
        <v>2475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584</v>
      </c>
      <c r="K9" s="51">
        <v>0</v>
      </c>
      <c r="L9" s="51">
        <v>947</v>
      </c>
      <c r="M9" s="51">
        <v>0</v>
      </c>
      <c r="N9" s="51">
        <v>947</v>
      </c>
      <c r="O9" s="51">
        <v>947</v>
      </c>
      <c r="P9" s="51">
        <v>0</v>
      </c>
    </row>
    <row r="10" spans="1:16" s="89" customFormat="1" ht="13.5" customHeight="1" hidden="1">
      <c r="A10" s="50" t="s">
        <v>44</v>
      </c>
      <c r="B10" s="51">
        <v>1746</v>
      </c>
      <c r="C10" s="51">
        <v>0</v>
      </c>
      <c r="D10" s="51">
        <v>1746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1051</v>
      </c>
      <c r="K10" s="51">
        <v>0</v>
      </c>
      <c r="L10" s="51">
        <v>379</v>
      </c>
      <c r="M10" s="51">
        <v>0</v>
      </c>
      <c r="N10" s="51">
        <v>379</v>
      </c>
      <c r="O10" s="51">
        <v>379</v>
      </c>
      <c r="P10" s="51">
        <v>0</v>
      </c>
    </row>
    <row r="11" spans="1:16" s="89" customFormat="1" ht="13.5" customHeight="1" hidden="1">
      <c r="A11" s="50" t="s">
        <v>45</v>
      </c>
      <c r="B11" s="51">
        <v>2490</v>
      </c>
      <c r="C11" s="51">
        <v>0</v>
      </c>
      <c r="D11" s="51">
        <v>2490</v>
      </c>
      <c r="E11" s="51">
        <v>0</v>
      </c>
      <c r="F11" s="91" t="s">
        <v>37</v>
      </c>
      <c r="G11" s="91" t="s">
        <v>37</v>
      </c>
      <c r="H11" s="51">
        <v>425</v>
      </c>
      <c r="I11" s="51">
        <v>0</v>
      </c>
      <c r="J11" s="51">
        <v>1267</v>
      </c>
      <c r="K11" s="51">
        <v>350</v>
      </c>
      <c r="L11" s="51">
        <v>1507</v>
      </c>
      <c r="M11" s="51">
        <v>0</v>
      </c>
      <c r="N11" s="51">
        <v>1507</v>
      </c>
      <c r="O11" s="51">
        <v>1507</v>
      </c>
      <c r="P11" s="51">
        <v>0</v>
      </c>
    </row>
    <row r="12" spans="1:16" s="89" customFormat="1" ht="13.5" customHeight="1" hidden="1">
      <c r="A12" s="50" t="s">
        <v>32</v>
      </c>
      <c r="B12" s="51">
        <v>625</v>
      </c>
      <c r="C12" s="51">
        <v>0</v>
      </c>
      <c r="D12" s="51">
        <v>625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1255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3.5" customHeight="1" hidden="1">
      <c r="A13" s="50" t="s">
        <v>33</v>
      </c>
      <c r="B13" s="51">
        <v>0</v>
      </c>
      <c r="C13" s="51">
        <v>125</v>
      </c>
      <c r="D13" s="51">
        <v>0</v>
      </c>
      <c r="E13" s="51">
        <v>125</v>
      </c>
      <c r="F13" s="51">
        <v>157</v>
      </c>
      <c r="G13" s="51">
        <v>0</v>
      </c>
      <c r="H13" s="51">
        <v>0</v>
      </c>
      <c r="I13" s="51">
        <v>0</v>
      </c>
      <c r="J13" s="51">
        <v>1057</v>
      </c>
      <c r="K13" s="51">
        <v>0</v>
      </c>
      <c r="L13" s="51">
        <v>120</v>
      </c>
      <c r="M13" s="51">
        <v>0</v>
      </c>
      <c r="N13" s="51">
        <v>120</v>
      </c>
      <c r="O13" s="51">
        <v>120</v>
      </c>
      <c r="P13" s="51">
        <v>0</v>
      </c>
    </row>
    <row r="14" spans="1:16" s="89" customFormat="1" ht="13.5" customHeight="1" hidden="1">
      <c r="A14" s="50" t="s">
        <v>34</v>
      </c>
      <c r="B14" s="51"/>
      <c r="C14" s="51"/>
      <c r="D14" s="51">
        <v>17</v>
      </c>
      <c r="E14" s="51">
        <v>275</v>
      </c>
      <c r="F14" s="51">
        <v>774</v>
      </c>
      <c r="G14" s="51">
        <v>0</v>
      </c>
      <c r="H14" s="51">
        <v>0</v>
      </c>
      <c r="I14" s="51">
        <v>0</v>
      </c>
      <c r="J14" s="51">
        <v>0</v>
      </c>
      <c r="K14" s="51">
        <v>59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3.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45</v>
      </c>
      <c r="K15" s="51">
        <v>0</v>
      </c>
      <c r="L15" s="51">
        <v>116</v>
      </c>
      <c r="M15" s="51">
        <v>200</v>
      </c>
      <c r="N15" s="51">
        <v>116</v>
      </c>
      <c r="O15" s="51">
        <v>116</v>
      </c>
      <c r="P15" s="51">
        <v>200</v>
      </c>
    </row>
    <row r="16" spans="1:16" s="89" customFormat="1" ht="13.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128</v>
      </c>
      <c r="I16" s="51">
        <v>90</v>
      </c>
      <c r="J16" s="51">
        <v>65</v>
      </c>
      <c r="K16" s="51">
        <v>0</v>
      </c>
      <c r="L16" s="51">
        <v>215</v>
      </c>
      <c r="M16" s="51">
        <v>0</v>
      </c>
      <c r="N16" s="51">
        <v>215</v>
      </c>
      <c r="O16" s="51">
        <v>215</v>
      </c>
      <c r="P16" s="51">
        <v>0</v>
      </c>
    </row>
    <row r="17" spans="1:16" s="89" customFormat="1" ht="13.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685</v>
      </c>
      <c r="J17" s="51">
        <v>65</v>
      </c>
      <c r="K17" s="51">
        <v>0</v>
      </c>
      <c r="L17" s="51">
        <v>215</v>
      </c>
      <c r="M17" s="51">
        <v>430</v>
      </c>
      <c r="N17" s="51">
        <v>215</v>
      </c>
      <c r="O17" s="51">
        <v>215</v>
      </c>
      <c r="P17" s="51">
        <v>430</v>
      </c>
    </row>
    <row r="18" spans="1:16" s="89" customFormat="1" ht="13.5" customHeight="1" hidden="1">
      <c r="A18" s="50" t="s">
        <v>56</v>
      </c>
      <c r="B18" s="51"/>
      <c r="C18" s="51"/>
      <c r="D18" s="51">
        <v>0</v>
      </c>
      <c r="E18" s="51">
        <v>160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3.5" customHeight="1" hidden="1">
      <c r="A19" s="50" t="s">
        <v>57</v>
      </c>
      <c r="B19" s="51">
        <v>0</v>
      </c>
      <c r="C19" s="51">
        <v>0</v>
      </c>
      <c r="D19" s="51">
        <v>0</v>
      </c>
      <c r="E19" s="51">
        <v>0</v>
      </c>
      <c r="F19" s="51">
        <v>320</v>
      </c>
      <c r="G19" s="51">
        <v>0</v>
      </c>
      <c r="H19" s="51">
        <v>350</v>
      </c>
      <c r="I19" s="51">
        <v>0</v>
      </c>
      <c r="J19" s="51">
        <v>0</v>
      </c>
      <c r="K19" s="51">
        <v>0</v>
      </c>
      <c r="L19" s="51">
        <v>20</v>
      </c>
      <c r="M19" s="51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3.5" customHeight="1" hidden="1">
      <c r="A20" s="50" t="s">
        <v>58</v>
      </c>
      <c r="B20" s="51">
        <v>0</v>
      </c>
      <c r="C20" s="51">
        <v>0</v>
      </c>
      <c r="D20" s="51">
        <v>0</v>
      </c>
      <c r="E20" s="51">
        <v>0</v>
      </c>
      <c r="F20" s="51">
        <v>380</v>
      </c>
      <c r="G20" s="92">
        <v>0</v>
      </c>
      <c r="H20" s="51">
        <v>400</v>
      </c>
      <c r="I20" s="51">
        <v>0</v>
      </c>
      <c r="J20" s="51">
        <v>0</v>
      </c>
      <c r="K20" s="51">
        <v>0</v>
      </c>
      <c r="L20" s="51">
        <v>60</v>
      </c>
      <c r="M20" s="51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51"/>
      <c r="C21" s="51"/>
      <c r="D21" s="91">
        <v>0</v>
      </c>
      <c r="E21" s="91">
        <v>0</v>
      </c>
      <c r="F21" s="91">
        <v>0</v>
      </c>
      <c r="G21" s="142">
        <v>0</v>
      </c>
      <c r="H21" s="91">
        <v>400</v>
      </c>
      <c r="I21" s="91">
        <v>0</v>
      </c>
      <c r="J21" s="91">
        <v>0</v>
      </c>
      <c r="K21" s="91">
        <v>0</v>
      </c>
      <c r="L21" s="91">
        <v>24</v>
      </c>
      <c r="M21" s="91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51">
        <v>0</v>
      </c>
      <c r="C22" s="51">
        <v>0</v>
      </c>
      <c r="D22" s="91">
        <v>0</v>
      </c>
      <c r="E22" s="91">
        <v>530</v>
      </c>
      <c r="F22" s="91">
        <v>0</v>
      </c>
      <c r="G22" s="142">
        <v>0</v>
      </c>
      <c r="H22" s="91">
        <v>310</v>
      </c>
      <c r="I22" s="91">
        <v>0</v>
      </c>
      <c r="J22" s="91">
        <v>0</v>
      </c>
      <c r="K22" s="91">
        <v>0</v>
      </c>
      <c r="L22" s="91">
        <v>36</v>
      </c>
      <c r="M22" s="91">
        <v>0</v>
      </c>
      <c r="N22" s="91">
        <v>140</v>
      </c>
      <c r="O22" s="91">
        <v>0</v>
      </c>
      <c r="P22" s="91">
        <v>0</v>
      </c>
    </row>
    <row r="23" spans="1:16" s="89" customFormat="1" ht="15.75" customHeight="1" hidden="1">
      <c r="A23" s="141" t="s">
        <v>119</v>
      </c>
      <c r="B23" s="51"/>
      <c r="C23" s="51"/>
      <c r="D23" s="91">
        <v>0</v>
      </c>
      <c r="E23" s="91">
        <v>275</v>
      </c>
      <c r="F23" s="91">
        <v>0</v>
      </c>
      <c r="G23" s="142">
        <v>0</v>
      </c>
      <c r="H23" s="91">
        <v>0</v>
      </c>
      <c r="I23" s="91">
        <v>0</v>
      </c>
      <c r="J23" s="91">
        <v>0</v>
      </c>
      <c r="K23" s="91">
        <v>0</v>
      </c>
      <c r="L23" s="91">
        <v>65</v>
      </c>
      <c r="M23" s="91">
        <v>0</v>
      </c>
      <c r="N23" s="91">
        <v>65</v>
      </c>
      <c r="O23" s="91">
        <v>0</v>
      </c>
      <c r="P23" s="91">
        <v>0</v>
      </c>
    </row>
    <row r="24" spans="1:16" s="89" customFormat="1" ht="15" customHeight="1" hidden="1">
      <c r="A24" s="141" t="s">
        <v>120</v>
      </c>
      <c r="B24" s="51"/>
      <c r="C24" s="51"/>
      <c r="D24" s="91">
        <v>0</v>
      </c>
      <c r="E24" s="91">
        <v>0</v>
      </c>
      <c r="F24" s="91">
        <v>0</v>
      </c>
      <c r="G24" s="142">
        <v>0</v>
      </c>
      <c r="H24" s="91">
        <v>310</v>
      </c>
      <c r="I24" s="91">
        <v>0</v>
      </c>
      <c r="J24" s="91">
        <v>0</v>
      </c>
      <c r="K24" s="91">
        <v>0</v>
      </c>
      <c r="L24" s="91">
        <v>0</v>
      </c>
      <c r="M24" s="91">
        <v>149</v>
      </c>
      <c r="N24" s="91">
        <v>0</v>
      </c>
      <c r="O24" s="91">
        <v>0</v>
      </c>
      <c r="P24" s="91">
        <v>0</v>
      </c>
    </row>
    <row r="25" spans="1:16" s="89" customFormat="1" ht="15" customHeight="1" hidden="1">
      <c r="A25" s="141" t="s">
        <v>123</v>
      </c>
      <c r="B25" s="51"/>
      <c r="C25" s="51"/>
      <c r="D25" s="91">
        <v>0</v>
      </c>
      <c r="E25" s="91">
        <v>100</v>
      </c>
      <c r="F25" s="91">
        <v>0</v>
      </c>
      <c r="G25" s="142">
        <v>0</v>
      </c>
      <c r="H25" s="91">
        <v>0</v>
      </c>
      <c r="I25" s="91">
        <v>0</v>
      </c>
      <c r="J25" s="91">
        <v>0</v>
      </c>
      <c r="K25" s="91">
        <v>0</v>
      </c>
      <c r="L25" s="91">
        <v>10</v>
      </c>
      <c r="M25" s="91">
        <v>0</v>
      </c>
      <c r="N25" s="91">
        <v>0</v>
      </c>
      <c r="O25" s="91">
        <v>0</v>
      </c>
      <c r="P25" s="91">
        <v>0</v>
      </c>
    </row>
    <row r="26" spans="1:16" s="89" customFormat="1" ht="15" customHeight="1" hidden="1">
      <c r="A26" s="141" t="s">
        <v>126</v>
      </c>
      <c r="B26" s="51"/>
      <c r="C26" s="51"/>
      <c r="D26" s="91">
        <v>0</v>
      </c>
      <c r="E26" s="91">
        <v>0</v>
      </c>
      <c r="F26" s="91">
        <v>0</v>
      </c>
      <c r="G26" s="142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623</v>
      </c>
      <c r="N26" s="91">
        <v>0</v>
      </c>
      <c r="O26" s="91">
        <v>0</v>
      </c>
      <c r="P26" s="91">
        <v>0</v>
      </c>
    </row>
    <row r="27" spans="1:16" s="89" customFormat="1" ht="15" customHeight="1" hidden="1">
      <c r="A27" s="141" t="s">
        <v>129</v>
      </c>
      <c r="B27" s="51"/>
      <c r="C27" s="51"/>
      <c r="D27" s="91">
        <v>260</v>
      </c>
      <c r="E27" s="91">
        <v>0</v>
      </c>
      <c r="F27" s="91">
        <v>0</v>
      </c>
      <c r="G27" s="142">
        <v>0</v>
      </c>
      <c r="H27" s="91">
        <v>227</v>
      </c>
      <c r="I27" s="91">
        <v>0</v>
      </c>
      <c r="J27" s="91">
        <v>0</v>
      </c>
      <c r="K27" s="91">
        <v>0</v>
      </c>
      <c r="L27" s="91">
        <v>800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" customHeight="1">
      <c r="A28" s="141" t="s">
        <v>142</v>
      </c>
      <c r="B28" s="51"/>
      <c r="C28" s="51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633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" customHeight="1">
      <c r="A29" s="141" t="s">
        <v>149</v>
      </c>
      <c r="B29" s="51"/>
      <c r="C29" s="51"/>
      <c r="D29" s="91">
        <v>0</v>
      </c>
      <c r="E29" s="91">
        <v>0</v>
      </c>
      <c r="F29" s="91">
        <v>457</v>
      </c>
      <c r="G29" s="142">
        <v>0</v>
      </c>
      <c r="H29" s="91">
        <v>0</v>
      </c>
      <c r="I29" s="91">
        <v>758</v>
      </c>
      <c r="J29" s="91">
        <v>0</v>
      </c>
      <c r="K29" s="91">
        <v>0</v>
      </c>
      <c r="L29" s="91">
        <v>0</v>
      </c>
      <c r="M29" s="91">
        <v>748</v>
      </c>
      <c r="N29" s="91">
        <v>50</v>
      </c>
      <c r="O29" s="91">
        <v>0</v>
      </c>
      <c r="P29" s="91">
        <v>130</v>
      </c>
    </row>
    <row r="30" spans="1:16" s="89" customFormat="1" ht="15" customHeight="1">
      <c r="A30" s="141" t="s">
        <v>150</v>
      </c>
      <c r="B30" s="51"/>
      <c r="C30" s="51"/>
      <c r="D30" s="91">
        <v>0</v>
      </c>
      <c r="E30" s="91">
        <v>0</v>
      </c>
      <c r="F30" s="91">
        <v>0</v>
      </c>
      <c r="G30" s="142">
        <v>0</v>
      </c>
      <c r="H30" s="91">
        <v>768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198</v>
      </c>
      <c r="O30" s="91">
        <v>0</v>
      </c>
      <c r="P30" s="91">
        <v>30</v>
      </c>
    </row>
    <row r="31" spans="1:16" s="89" customFormat="1" ht="15" customHeight="1">
      <c r="A31" s="141" t="s">
        <v>153</v>
      </c>
      <c r="B31" s="51"/>
      <c r="C31" s="51"/>
      <c r="D31" s="91">
        <v>0</v>
      </c>
      <c r="E31" s="91">
        <v>0</v>
      </c>
      <c r="F31" s="91">
        <v>0</v>
      </c>
      <c r="G31" s="142">
        <v>0</v>
      </c>
      <c r="H31" s="91">
        <v>653</v>
      </c>
      <c r="I31" s="91">
        <v>102</v>
      </c>
      <c r="J31" s="91">
        <v>0</v>
      </c>
      <c r="K31" s="91">
        <v>0</v>
      </c>
      <c r="L31" s="91">
        <v>0</v>
      </c>
      <c r="M31" s="91">
        <v>0</v>
      </c>
      <c r="N31" s="91">
        <v>819</v>
      </c>
      <c r="O31" s="91">
        <v>30</v>
      </c>
      <c r="P31" s="91">
        <v>0</v>
      </c>
    </row>
    <row r="32" spans="1:16" s="89" customFormat="1" ht="15" customHeight="1">
      <c r="A32" s="141" t="s">
        <v>161</v>
      </c>
      <c r="B32" s="51">
        <v>0</v>
      </c>
      <c r="C32" s="51">
        <v>0</v>
      </c>
      <c r="D32" s="91">
        <f>D35+D34</f>
        <v>0</v>
      </c>
      <c r="E32" s="91">
        <f aca="true" t="shared" si="0" ref="E32:P32">E35+E34</f>
        <v>0</v>
      </c>
      <c r="F32" s="91">
        <f t="shared" si="0"/>
        <v>0</v>
      </c>
      <c r="G32" s="142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  <c r="K32" s="91">
        <f t="shared" si="0"/>
        <v>0</v>
      </c>
      <c r="L32" s="91">
        <f t="shared" si="0"/>
        <v>10</v>
      </c>
      <c r="M32" s="91">
        <f t="shared" si="0"/>
        <v>0</v>
      </c>
      <c r="N32" s="91">
        <f t="shared" si="0"/>
        <v>0</v>
      </c>
      <c r="O32" s="91">
        <f t="shared" si="0"/>
        <v>0</v>
      </c>
      <c r="P32" s="91">
        <f t="shared" si="0"/>
        <v>0</v>
      </c>
    </row>
    <row r="33" spans="1:16" s="89" customFormat="1" ht="15" customHeight="1">
      <c r="A33" s="93"/>
      <c r="B33" s="51"/>
      <c r="C33" s="51"/>
      <c r="D33" s="91"/>
      <c r="E33" s="91"/>
      <c r="F33" s="91"/>
      <c r="G33" s="142"/>
      <c r="H33" s="91"/>
      <c r="I33" s="91"/>
      <c r="J33" s="91"/>
      <c r="K33" s="91"/>
      <c r="L33" s="91"/>
      <c r="M33" s="91"/>
      <c r="N33" s="91"/>
      <c r="O33" s="91"/>
      <c r="P33" s="91"/>
    </row>
    <row r="34" spans="1:16" s="89" customFormat="1" ht="15" customHeight="1" hidden="1">
      <c r="A34" s="182" t="s">
        <v>106</v>
      </c>
      <c r="B34" s="181"/>
      <c r="C34" s="181"/>
      <c r="D34" s="166">
        <v>0</v>
      </c>
      <c r="E34" s="166">
        <v>0</v>
      </c>
      <c r="F34" s="166">
        <v>0</v>
      </c>
      <c r="G34" s="167">
        <v>0</v>
      </c>
      <c r="H34" s="166">
        <v>0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68">
        <v>0</v>
      </c>
    </row>
    <row r="35" spans="1:16" s="89" customFormat="1" ht="15" customHeight="1">
      <c r="A35" s="94" t="s">
        <v>75</v>
      </c>
      <c r="B35" s="120" t="e">
        <f>SUM(#REF!)</f>
        <v>#REF!</v>
      </c>
      <c r="C35" s="120" t="e">
        <f>SUM(#REF!)</f>
        <v>#REF!</v>
      </c>
      <c r="D35" s="169">
        <v>0</v>
      </c>
      <c r="E35" s="169">
        <v>0</v>
      </c>
      <c r="F35" s="169">
        <v>0</v>
      </c>
      <c r="G35" s="170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10</v>
      </c>
      <c r="M35" s="169">
        <v>0</v>
      </c>
      <c r="N35" s="169">
        <v>0</v>
      </c>
      <c r="O35" s="169">
        <v>0</v>
      </c>
      <c r="P35" s="169">
        <v>0</v>
      </c>
    </row>
    <row r="36" ht="15" customHeight="1">
      <c r="A36" s="40" t="s">
        <v>107</v>
      </c>
    </row>
  </sheetData>
  <sheetProtection/>
  <mergeCells count="1">
    <mergeCell ref="A2:A4"/>
  </mergeCells>
  <printOptions horizontalCentered="1"/>
  <pageMargins left="0.7874015748031497" right="0.7874015748031497" top="4.330708661417323" bottom="0.7874015748031497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P34" sqref="P34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</row>
    <row r="8" spans="1:16" s="89" customFormat="1" ht="1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" customHeight="1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186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120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195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0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37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f aca="true" t="shared" si="0" ref="D22:P22">D33</f>
        <v>0</v>
      </c>
      <c r="E22" s="147">
        <f t="shared" si="0"/>
        <v>0</v>
      </c>
      <c r="F22" s="147">
        <f t="shared" si="0"/>
        <v>0</v>
      </c>
      <c r="G22" s="148">
        <f t="shared" si="0"/>
        <v>0</v>
      </c>
      <c r="H22" s="147">
        <f t="shared" si="0"/>
        <v>0</v>
      </c>
      <c r="I22" s="147">
        <f t="shared" si="0"/>
        <v>0</v>
      </c>
      <c r="J22" s="147">
        <f t="shared" si="0"/>
        <v>0</v>
      </c>
      <c r="K22" s="147">
        <f t="shared" si="0"/>
        <v>0</v>
      </c>
      <c r="L22" s="147">
        <f t="shared" si="0"/>
        <v>0</v>
      </c>
      <c r="M22" s="147">
        <f t="shared" si="0"/>
        <v>0</v>
      </c>
      <c r="N22" s="147">
        <f t="shared" si="0"/>
        <v>0</v>
      </c>
      <c r="O22" s="147">
        <f t="shared" si="0"/>
        <v>0</v>
      </c>
      <c r="P22" s="147">
        <f t="shared" si="0"/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f aca="true" t="shared" si="1" ref="D23:P26">D34</f>
        <v>0</v>
      </c>
      <c r="E23" s="147">
        <f t="shared" si="1"/>
        <v>0</v>
      </c>
      <c r="F23" s="147">
        <f t="shared" si="1"/>
        <v>0</v>
      </c>
      <c r="G23" s="148">
        <f t="shared" si="1"/>
        <v>0</v>
      </c>
      <c r="H23" s="147">
        <f t="shared" si="1"/>
        <v>0</v>
      </c>
      <c r="I23" s="147">
        <f t="shared" si="1"/>
        <v>0</v>
      </c>
      <c r="J23" s="147">
        <f t="shared" si="1"/>
        <v>0</v>
      </c>
      <c r="K23" s="147">
        <f t="shared" si="1"/>
        <v>0</v>
      </c>
      <c r="L23" s="147">
        <f t="shared" si="1"/>
        <v>0</v>
      </c>
      <c r="M23" s="147">
        <f t="shared" si="1"/>
        <v>0</v>
      </c>
      <c r="N23" s="147">
        <f t="shared" si="1"/>
        <v>0</v>
      </c>
      <c r="O23" s="147">
        <f t="shared" si="1"/>
        <v>0</v>
      </c>
      <c r="P23" s="147">
        <f t="shared" si="1"/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f t="shared" si="1"/>
        <v>0</v>
      </c>
      <c r="E24" s="147">
        <f t="shared" si="1"/>
        <v>0</v>
      </c>
      <c r="F24" s="147">
        <f t="shared" si="1"/>
        <v>0</v>
      </c>
      <c r="G24" s="148">
        <f t="shared" si="1"/>
        <v>0</v>
      </c>
      <c r="H24" s="147">
        <f t="shared" si="1"/>
        <v>0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f t="shared" si="1"/>
        <v>0</v>
      </c>
      <c r="E25" s="147">
        <f t="shared" si="1"/>
        <v>0</v>
      </c>
      <c r="F25" s="147">
        <f t="shared" si="1"/>
        <v>0</v>
      </c>
      <c r="G25" s="148">
        <f t="shared" si="1"/>
        <v>0</v>
      </c>
      <c r="H25" s="147">
        <f t="shared" si="1"/>
        <v>0</v>
      </c>
      <c r="I25" s="147">
        <f t="shared" si="1"/>
        <v>0</v>
      </c>
      <c r="J25" s="147">
        <f t="shared" si="1"/>
        <v>0</v>
      </c>
      <c r="K25" s="147">
        <f t="shared" si="1"/>
        <v>0</v>
      </c>
      <c r="L25" s="147">
        <f t="shared" si="1"/>
        <v>0</v>
      </c>
      <c r="M25" s="147">
        <f t="shared" si="1"/>
        <v>0</v>
      </c>
      <c r="N25" s="147">
        <f t="shared" si="1"/>
        <v>0</v>
      </c>
      <c r="O25" s="147">
        <f t="shared" si="1"/>
        <v>0</v>
      </c>
      <c r="P25" s="147">
        <f t="shared" si="1"/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f t="shared" si="1"/>
        <v>0</v>
      </c>
      <c r="E26" s="147">
        <f t="shared" si="1"/>
        <v>0</v>
      </c>
      <c r="F26" s="147">
        <f t="shared" si="1"/>
        <v>0</v>
      </c>
      <c r="G26" s="148">
        <f t="shared" si="1"/>
        <v>0</v>
      </c>
      <c r="H26" s="147">
        <f t="shared" si="1"/>
        <v>0</v>
      </c>
      <c r="I26" s="147">
        <f t="shared" si="1"/>
        <v>0</v>
      </c>
      <c r="J26" s="147">
        <f t="shared" si="1"/>
        <v>0</v>
      </c>
      <c r="K26" s="147">
        <f t="shared" si="1"/>
        <v>0</v>
      </c>
      <c r="L26" s="147">
        <f t="shared" si="1"/>
        <v>0</v>
      </c>
      <c r="M26" s="147">
        <f t="shared" si="1"/>
        <v>0</v>
      </c>
      <c r="N26" s="147">
        <f t="shared" si="1"/>
        <v>0</v>
      </c>
      <c r="O26" s="147">
        <f t="shared" si="1"/>
        <v>0</v>
      </c>
      <c r="P26" s="147">
        <f t="shared" si="1"/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3560</v>
      </c>
      <c r="O30" s="91">
        <v>241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3560</v>
      </c>
      <c r="O31" s="91">
        <v>241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2" ref="E32:M32">E34</f>
        <v>0</v>
      </c>
      <c r="F32" s="147">
        <f t="shared" si="2"/>
        <v>0</v>
      </c>
      <c r="G32" s="148">
        <f t="shared" si="2"/>
        <v>0</v>
      </c>
      <c r="H32" s="147">
        <f t="shared" si="2"/>
        <v>0</v>
      </c>
      <c r="I32" s="147">
        <f t="shared" si="2"/>
        <v>0</v>
      </c>
      <c r="J32" s="147">
        <f t="shared" si="2"/>
        <v>0</v>
      </c>
      <c r="K32" s="147">
        <f t="shared" si="2"/>
        <v>0</v>
      </c>
      <c r="L32" s="147">
        <f t="shared" si="2"/>
        <v>0</v>
      </c>
      <c r="M32" s="147">
        <f t="shared" si="2"/>
        <v>0</v>
      </c>
      <c r="N32" s="147">
        <f>N34</f>
        <v>0</v>
      </c>
      <c r="O32" s="147">
        <f>O34</f>
        <v>0</v>
      </c>
      <c r="P32" s="147">
        <f>P34</f>
        <v>0</v>
      </c>
    </row>
    <row r="33" spans="1:16" s="89" customFormat="1" ht="15.75" customHeight="1">
      <c r="A33" s="93"/>
      <c r="B33" s="106"/>
      <c r="C33" s="106"/>
      <c r="D33" s="154"/>
      <c r="E33" s="154"/>
      <c r="F33" s="154"/>
      <c r="G33" s="155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ht="16.5">
      <c r="A34" s="118" t="s">
        <v>39</v>
      </c>
      <c r="B34" s="8" t="e">
        <f>SUM(#REF!)</f>
        <v>#REF!</v>
      </c>
      <c r="C34" s="8" t="e">
        <f>SUM(#REF!)</f>
        <v>#REF!</v>
      </c>
      <c r="D34" s="143">
        <v>0</v>
      </c>
      <c r="E34" s="143">
        <v>0</v>
      </c>
      <c r="F34" s="143">
        <v>0</v>
      </c>
      <c r="G34" s="164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</row>
    <row r="35" ht="18" customHeight="1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1807</v>
      </c>
      <c r="M7" s="51">
        <v>0</v>
      </c>
      <c r="N7" s="51">
        <v>1807</v>
      </c>
      <c r="O7" s="51">
        <v>1807</v>
      </c>
      <c r="P7" s="51">
        <v>0</v>
      </c>
    </row>
    <row r="8" spans="1:16" s="89" customFormat="1" ht="15" customHeight="1" hidden="1">
      <c r="A8" s="90" t="s">
        <v>27</v>
      </c>
      <c r="B8" s="51">
        <v>275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1000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" customHeight="1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442</v>
      </c>
      <c r="K9" s="51">
        <v>0</v>
      </c>
      <c r="L9" s="51">
        <v>950</v>
      </c>
      <c r="M9" s="51">
        <v>0</v>
      </c>
      <c r="N9" s="51">
        <v>950</v>
      </c>
      <c r="O9" s="51">
        <v>950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1200</v>
      </c>
      <c r="J10" s="51">
        <v>0</v>
      </c>
      <c r="K10" s="51">
        <v>0</v>
      </c>
      <c r="L10" s="51">
        <v>91</v>
      </c>
      <c r="M10" s="51">
        <v>0</v>
      </c>
      <c r="N10" s="51">
        <v>91</v>
      </c>
      <c r="O10" s="51">
        <v>91</v>
      </c>
      <c r="P10" s="51">
        <v>0</v>
      </c>
    </row>
    <row r="11" spans="1:16" s="89" customFormat="1" ht="1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560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8</v>
      </c>
      <c r="M12" s="51">
        <v>0</v>
      </c>
      <c r="N12" s="51">
        <v>8</v>
      </c>
      <c r="O12" s="51">
        <v>8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500</v>
      </c>
      <c r="G14" s="92">
        <v>2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400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200</v>
      </c>
      <c r="M16" s="51">
        <v>0</v>
      </c>
      <c r="N16" s="51">
        <v>200</v>
      </c>
      <c r="O16" s="51">
        <v>200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434</v>
      </c>
      <c r="M17" s="51">
        <v>0</v>
      </c>
      <c r="N17" s="51">
        <v>434</v>
      </c>
      <c r="O17" s="51">
        <v>434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70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250</v>
      </c>
      <c r="E19" s="98">
        <v>0</v>
      </c>
      <c r="F19" s="98">
        <v>0</v>
      </c>
      <c r="G19" s="98">
        <v>0</v>
      </c>
      <c r="H19" s="98">
        <v>336</v>
      </c>
      <c r="I19" s="98">
        <v>0</v>
      </c>
      <c r="J19" s="98">
        <v>0</v>
      </c>
      <c r="K19" s="98">
        <v>0</v>
      </c>
      <c r="L19" s="98">
        <v>200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1464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0</v>
      </c>
      <c r="G24" s="148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350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5786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2860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28986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621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24</v>
      </c>
      <c r="M31" s="91">
        <v>0</v>
      </c>
      <c r="N31" s="91">
        <v>0</v>
      </c>
      <c r="O31" s="91">
        <v>0</v>
      </c>
      <c r="P31" s="91">
        <v>5459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0" ref="E32:O32">E34</f>
        <v>0</v>
      </c>
      <c r="F32" s="147">
        <f t="shared" si="0"/>
        <v>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 t="shared" si="0"/>
        <v>0</v>
      </c>
      <c r="O32" s="147">
        <f t="shared" si="0"/>
        <v>0</v>
      </c>
      <c r="P32" s="147">
        <f>P34</f>
        <v>0</v>
      </c>
    </row>
    <row r="33" spans="1:16" s="89" customFormat="1" ht="15" customHeight="1">
      <c r="A33" s="107"/>
      <c r="B33" s="179"/>
      <c r="C33" s="179"/>
      <c r="D33" s="180"/>
      <c r="E33" s="180"/>
      <c r="F33" s="180"/>
      <c r="G33" s="150"/>
      <c r="H33" s="180"/>
      <c r="I33" s="180"/>
      <c r="J33" s="180"/>
      <c r="K33" s="180"/>
      <c r="L33" s="180"/>
      <c r="M33" s="180"/>
      <c r="N33" s="180"/>
      <c r="O33" s="180"/>
      <c r="P33" s="154"/>
    </row>
    <row r="34" spans="1:16" s="89" customFormat="1" ht="15" customHeight="1">
      <c r="A34" s="94" t="s">
        <v>101</v>
      </c>
      <c r="B34" s="120" t="e">
        <f>SUM(#REF!)</f>
        <v>#REF!</v>
      </c>
      <c r="C34" s="120" t="e">
        <f>SUM(#REF!)</f>
        <v>#REF!</v>
      </c>
      <c r="D34" s="169">
        <v>0</v>
      </c>
      <c r="E34" s="169">
        <v>0</v>
      </c>
      <c r="F34" s="169">
        <v>0</v>
      </c>
      <c r="G34" s="170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</row>
    <row r="35" ht="18" customHeight="1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74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hidden="1">
      <c r="A6" s="90" t="s">
        <v>25</v>
      </c>
      <c r="B6" s="51"/>
      <c r="C6" s="51"/>
      <c r="D6" s="91" t="s">
        <v>37</v>
      </c>
      <c r="E6" s="91" t="s">
        <v>38</v>
      </c>
      <c r="F6" s="91"/>
      <c r="G6" s="91"/>
      <c r="H6" s="51"/>
      <c r="I6" s="51"/>
      <c r="J6" s="51"/>
      <c r="K6" s="51"/>
      <c r="L6" s="51"/>
      <c r="M6" s="51"/>
      <c r="N6" s="51"/>
      <c r="O6" s="51"/>
      <c r="P6" s="51"/>
    </row>
    <row r="7" spans="1:16" s="89" customFormat="1" ht="15" hidden="1">
      <c r="A7" s="90" t="s">
        <v>26</v>
      </c>
      <c r="B7" s="51"/>
      <c r="C7" s="51"/>
      <c r="D7" s="91" t="s">
        <v>37</v>
      </c>
      <c r="E7" s="91" t="s">
        <v>37</v>
      </c>
      <c r="F7" s="91"/>
      <c r="G7" s="91"/>
      <c r="H7" s="51"/>
      <c r="I7" s="51"/>
      <c r="J7" s="51"/>
      <c r="K7" s="51"/>
      <c r="L7" s="51"/>
      <c r="M7" s="51"/>
      <c r="N7" s="51"/>
      <c r="O7" s="51"/>
      <c r="P7" s="51"/>
    </row>
    <row r="8" spans="1:16" s="89" customFormat="1" ht="15" hidden="1">
      <c r="A8" s="90" t="s">
        <v>27</v>
      </c>
      <c r="B8" s="51"/>
      <c r="C8" s="51"/>
      <c r="D8" s="91" t="s">
        <v>37</v>
      </c>
      <c r="E8" s="91" t="s">
        <v>37</v>
      </c>
      <c r="F8" s="91"/>
      <c r="G8" s="91"/>
      <c r="H8" s="51"/>
      <c r="I8" s="51"/>
      <c r="J8" s="51"/>
      <c r="K8" s="51"/>
      <c r="L8" s="51"/>
      <c r="M8" s="51"/>
      <c r="N8" s="51"/>
      <c r="O8" s="51"/>
      <c r="P8" s="51"/>
    </row>
    <row r="9" spans="1:16" s="89" customFormat="1" ht="15" hidden="1">
      <c r="A9" s="90" t="s">
        <v>23</v>
      </c>
      <c r="B9" s="51"/>
      <c r="C9" s="51"/>
      <c r="D9" s="91" t="s">
        <v>37</v>
      </c>
      <c r="E9" s="91" t="s">
        <v>37</v>
      </c>
      <c r="F9" s="91"/>
      <c r="G9" s="91"/>
      <c r="H9" s="51"/>
      <c r="I9" s="51"/>
      <c r="J9" s="51"/>
      <c r="K9" s="51"/>
      <c r="L9" s="51"/>
      <c r="M9" s="51"/>
      <c r="N9" s="51"/>
      <c r="O9" s="51"/>
      <c r="P9" s="51"/>
    </row>
    <row r="10" spans="1:16" s="89" customFormat="1" ht="30" hidden="1">
      <c r="A10" s="50" t="s">
        <v>44</v>
      </c>
      <c r="B10" s="51">
        <v>796</v>
      </c>
      <c r="C10" s="51">
        <v>0</v>
      </c>
      <c r="D10" s="51">
        <v>796</v>
      </c>
      <c r="E10" s="51">
        <v>0</v>
      </c>
      <c r="F10" s="91" t="s">
        <v>40</v>
      </c>
      <c r="G10" s="91" t="s">
        <v>40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hidden="1">
      <c r="A11" s="50" t="s">
        <v>45</v>
      </c>
      <c r="B11" s="51">
        <v>1297</v>
      </c>
      <c r="C11" s="51">
        <v>598</v>
      </c>
      <c r="D11" s="51">
        <v>1297</v>
      </c>
      <c r="E11" s="51">
        <v>598</v>
      </c>
      <c r="F11" s="91" t="s">
        <v>40</v>
      </c>
      <c r="G11" s="91" t="s">
        <v>40</v>
      </c>
      <c r="H11" s="51">
        <v>0</v>
      </c>
      <c r="I11" s="51">
        <v>0</v>
      </c>
      <c r="J11" s="51">
        <v>0</v>
      </c>
      <c r="K11" s="51">
        <v>0</v>
      </c>
      <c r="L11" s="51">
        <v>150</v>
      </c>
      <c r="M11" s="51">
        <v>0</v>
      </c>
      <c r="N11" s="51">
        <v>150</v>
      </c>
      <c r="O11" s="51">
        <v>150</v>
      </c>
      <c r="P11" s="51">
        <v>0</v>
      </c>
    </row>
    <row r="12" spans="1:16" s="89" customFormat="1" ht="15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40</v>
      </c>
      <c r="L19" s="98">
        <v>0</v>
      </c>
      <c r="M19" s="98">
        <v>294</v>
      </c>
      <c r="N19" s="51" t="s">
        <v>37</v>
      </c>
      <c r="O19" s="51" t="s">
        <v>37</v>
      </c>
      <c r="P19" s="51" t="s">
        <v>37</v>
      </c>
    </row>
    <row r="20" spans="1:16" s="89" customFormat="1" ht="15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286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0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460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1500</v>
      </c>
      <c r="G24" s="148">
        <v>2.2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20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267</v>
      </c>
      <c r="K28" s="91">
        <v>24</v>
      </c>
      <c r="L28" s="91">
        <v>60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</f>
        <v>0</v>
      </c>
      <c r="E32" s="147">
        <f aca="true" t="shared" si="0" ref="E32:P32">E34</f>
        <v>0</v>
      </c>
      <c r="F32" s="147">
        <f>F34</f>
        <v>0</v>
      </c>
      <c r="G32" s="148">
        <f t="shared" si="0"/>
        <v>0.16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 t="shared" si="0"/>
        <v>41</v>
      </c>
      <c r="O32" s="147">
        <f t="shared" si="0"/>
        <v>0</v>
      </c>
      <c r="P32" s="147">
        <f t="shared" si="0"/>
        <v>0</v>
      </c>
    </row>
    <row r="33" spans="1:16" s="89" customFormat="1" ht="15">
      <c r="A33" s="141"/>
      <c r="B33" s="98"/>
      <c r="C33" s="98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1:16" s="89" customFormat="1" ht="15">
      <c r="A34" s="94" t="s">
        <v>112</v>
      </c>
      <c r="B34" s="102"/>
      <c r="C34" s="102"/>
      <c r="D34" s="171">
        <v>0</v>
      </c>
      <c r="E34" s="171">
        <v>0</v>
      </c>
      <c r="F34" s="171">
        <v>0</v>
      </c>
      <c r="G34" s="172">
        <v>0.16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41</v>
      </c>
      <c r="O34" s="171">
        <v>0</v>
      </c>
      <c r="P34" s="157">
        <v>0</v>
      </c>
    </row>
    <row r="35" ht="16.5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9.375" style="4" customWidth="1"/>
    <col min="12" max="12" width="7.625" style="4" customWidth="1"/>
    <col min="13" max="13" width="9.125" style="4" customWidth="1"/>
    <col min="14" max="14" width="7.625" style="4" customWidth="1"/>
    <col min="15" max="15" width="9.3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7.25" customHeight="1" hidden="1">
      <c r="A5" s="90" t="s">
        <v>91</v>
      </c>
      <c r="B5" s="51">
        <v>307</v>
      </c>
      <c r="C5" s="51">
        <v>0</v>
      </c>
      <c r="D5" s="91" t="s">
        <v>92</v>
      </c>
      <c r="E5" s="91" t="s">
        <v>92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7.25" customHeight="1" hidden="1">
      <c r="A6" s="90" t="s">
        <v>93</v>
      </c>
      <c r="B6" s="51">
        <v>243</v>
      </c>
      <c r="C6" s="51">
        <v>0</v>
      </c>
      <c r="D6" s="91" t="s">
        <v>92</v>
      </c>
      <c r="E6" s="91" t="s">
        <v>94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7.25" customHeight="1" hidden="1">
      <c r="A7" s="90" t="s">
        <v>95</v>
      </c>
      <c r="B7" s="51">
        <v>2176</v>
      </c>
      <c r="C7" s="51">
        <v>0</v>
      </c>
      <c r="D7" s="91" t="s">
        <v>92</v>
      </c>
      <c r="E7" s="91" t="s">
        <v>92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814</v>
      </c>
      <c r="M7" s="51">
        <v>0</v>
      </c>
      <c r="N7" s="51">
        <v>814</v>
      </c>
      <c r="O7" s="51">
        <v>814</v>
      </c>
      <c r="P7" s="51">
        <v>0</v>
      </c>
    </row>
    <row r="8" spans="1:16" s="89" customFormat="1" ht="17.25" customHeight="1" hidden="1">
      <c r="A8" s="90" t="s">
        <v>96</v>
      </c>
      <c r="B8" s="51">
        <v>0</v>
      </c>
      <c r="C8" s="51">
        <v>0</v>
      </c>
      <c r="D8" s="91" t="s">
        <v>92</v>
      </c>
      <c r="E8" s="91" t="s">
        <v>92</v>
      </c>
      <c r="F8" s="91"/>
      <c r="G8" s="91"/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7.25" customHeight="1" hidden="1">
      <c r="A9" s="90" t="s">
        <v>23</v>
      </c>
      <c r="B9" s="51">
        <v>0</v>
      </c>
      <c r="C9" s="51">
        <v>0</v>
      </c>
      <c r="D9" s="91" t="s">
        <v>92</v>
      </c>
      <c r="E9" s="91" t="s">
        <v>92</v>
      </c>
      <c r="F9" s="91"/>
      <c r="G9" s="91"/>
      <c r="H9" s="51">
        <v>0</v>
      </c>
      <c r="I9" s="51">
        <v>0</v>
      </c>
      <c r="J9" s="51">
        <v>0</v>
      </c>
      <c r="K9" s="51">
        <v>211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7.25" customHeight="1" hidden="1">
      <c r="A10" s="50" t="s">
        <v>97</v>
      </c>
      <c r="B10" s="51">
        <v>0</v>
      </c>
      <c r="C10" s="51">
        <v>595</v>
      </c>
      <c r="D10" s="51">
        <v>0</v>
      </c>
      <c r="E10" s="51">
        <v>595</v>
      </c>
      <c r="F10" s="91" t="s">
        <v>92</v>
      </c>
      <c r="G10" s="91" t="s">
        <v>92</v>
      </c>
      <c r="H10" s="51">
        <v>0</v>
      </c>
      <c r="I10" s="51">
        <v>0</v>
      </c>
      <c r="J10" s="51">
        <v>220</v>
      </c>
      <c r="K10" s="51">
        <v>879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7.25" customHeight="1" hidden="1">
      <c r="A11" s="50" t="s">
        <v>98</v>
      </c>
      <c r="B11" s="51">
        <v>0</v>
      </c>
      <c r="C11" s="51">
        <v>0</v>
      </c>
      <c r="D11" s="51">
        <v>0</v>
      </c>
      <c r="E11" s="51">
        <v>0</v>
      </c>
      <c r="F11" s="91" t="s">
        <v>92</v>
      </c>
      <c r="G11" s="91" t="s">
        <v>92</v>
      </c>
      <c r="H11" s="51">
        <v>0</v>
      </c>
      <c r="I11" s="51">
        <v>0</v>
      </c>
      <c r="J11" s="51">
        <v>0</v>
      </c>
      <c r="K11" s="51">
        <v>1152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7.25" customHeight="1" hidden="1">
      <c r="A12" s="50" t="s">
        <v>32</v>
      </c>
      <c r="B12" s="51">
        <v>67</v>
      </c>
      <c r="C12" s="51">
        <v>0</v>
      </c>
      <c r="D12" s="51">
        <v>67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20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576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144</v>
      </c>
      <c r="E15" s="51">
        <v>68</v>
      </c>
      <c r="F15" s="51">
        <v>0</v>
      </c>
      <c r="G15" s="51">
        <v>0</v>
      </c>
      <c r="H15" s="51">
        <v>0</v>
      </c>
      <c r="I15" s="51">
        <v>0</v>
      </c>
      <c r="J15" s="51">
        <v>143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105</v>
      </c>
      <c r="E17" s="51">
        <v>335</v>
      </c>
      <c r="F17" s="51">
        <v>0</v>
      </c>
      <c r="G17" s="92">
        <v>0.5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50</v>
      </c>
      <c r="F18" s="51">
        <v>0</v>
      </c>
      <c r="G18" s="92">
        <v>0.04</v>
      </c>
      <c r="H18" s="51">
        <v>0</v>
      </c>
      <c r="I18" s="51">
        <v>200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92">
        <v>0.7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51"/>
      <c r="C21" s="51"/>
      <c r="D21" s="91">
        <v>0</v>
      </c>
      <c r="E21" s="91">
        <v>839</v>
      </c>
      <c r="F21" s="91">
        <v>0</v>
      </c>
      <c r="G21" s="142">
        <v>2.8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51">
        <v>0</v>
      </c>
      <c r="C22" s="51">
        <v>0</v>
      </c>
      <c r="D22" s="91">
        <v>0</v>
      </c>
      <c r="E22" s="91">
        <v>616</v>
      </c>
      <c r="F22" s="91">
        <v>0</v>
      </c>
      <c r="G22" s="142">
        <v>0.2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579</v>
      </c>
      <c r="N22" s="91">
        <v>0</v>
      </c>
      <c r="O22" s="91">
        <v>0</v>
      </c>
      <c r="P22" s="91">
        <v>0</v>
      </c>
    </row>
    <row r="23" spans="1:16" s="89" customFormat="1" ht="15.75" customHeight="1" hidden="1">
      <c r="A23" s="141" t="s">
        <v>119</v>
      </c>
      <c r="B23" s="51"/>
      <c r="C23" s="51"/>
      <c r="D23" s="91">
        <v>0</v>
      </c>
      <c r="E23" s="91">
        <v>434</v>
      </c>
      <c r="F23" s="91">
        <v>209</v>
      </c>
      <c r="G23" s="142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579</v>
      </c>
      <c r="N23" s="91">
        <v>0</v>
      </c>
      <c r="O23" s="91">
        <v>0</v>
      </c>
      <c r="P23" s="91">
        <v>0</v>
      </c>
    </row>
    <row r="24" spans="1:16" s="89" customFormat="1" ht="15.75" customHeight="1" hidden="1">
      <c r="A24" s="141" t="s">
        <v>120</v>
      </c>
      <c r="B24" s="51"/>
      <c r="C24" s="51"/>
      <c r="D24" s="91">
        <v>0</v>
      </c>
      <c r="E24" s="91">
        <v>219</v>
      </c>
      <c r="F24" s="91">
        <v>419</v>
      </c>
      <c r="G24" s="14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</row>
    <row r="25" spans="1:16" s="89" customFormat="1" ht="15.75" customHeight="1" hidden="1">
      <c r="A25" s="141" t="s">
        <v>123</v>
      </c>
      <c r="B25" s="51"/>
      <c r="C25" s="51"/>
      <c r="D25" s="91">
        <v>0</v>
      </c>
      <c r="E25" s="91">
        <v>0</v>
      </c>
      <c r="F25" s="91">
        <v>240</v>
      </c>
      <c r="G25" s="142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1:16" s="89" customFormat="1" ht="15.75" customHeight="1" hidden="1">
      <c r="A26" s="141" t="s">
        <v>126</v>
      </c>
      <c r="B26" s="51"/>
      <c r="C26" s="51"/>
      <c r="D26" s="91">
        <v>0</v>
      </c>
      <c r="E26" s="91">
        <v>0</v>
      </c>
      <c r="F26" s="91">
        <v>386</v>
      </c>
      <c r="G26" s="142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100</v>
      </c>
      <c r="P26" s="91">
        <v>0</v>
      </c>
    </row>
    <row r="27" spans="1:16" s="89" customFormat="1" ht="15.75" customHeight="1" hidden="1">
      <c r="A27" s="141" t="s">
        <v>129</v>
      </c>
      <c r="B27" s="51"/>
      <c r="C27" s="51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90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51"/>
      <c r="C28" s="51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51"/>
      <c r="C29" s="51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51"/>
      <c r="C30" s="51"/>
      <c r="D30" s="91">
        <v>602</v>
      </c>
      <c r="E30" s="91">
        <v>0</v>
      </c>
      <c r="F30" s="91">
        <v>0</v>
      </c>
      <c r="G30" s="142">
        <v>10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630</v>
      </c>
      <c r="O30" s="91">
        <v>7790</v>
      </c>
      <c r="P30" s="91">
        <v>0</v>
      </c>
    </row>
    <row r="31" spans="1:16" s="89" customFormat="1" ht="15.75" customHeight="1">
      <c r="A31" s="141" t="s">
        <v>153</v>
      </c>
      <c r="B31" s="51"/>
      <c r="C31" s="51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120</v>
      </c>
      <c r="L31" s="91">
        <v>0</v>
      </c>
      <c r="M31" s="91">
        <v>0</v>
      </c>
      <c r="N31" s="91">
        <v>630</v>
      </c>
      <c r="O31" s="91">
        <v>7790</v>
      </c>
      <c r="P31" s="91">
        <v>0</v>
      </c>
    </row>
    <row r="32" spans="1:16" s="89" customFormat="1" ht="15.75" customHeight="1">
      <c r="A32" s="141" t="s">
        <v>161</v>
      </c>
      <c r="B32" s="51">
        <v>0</v>
      </c>
      <c r="C32" s="51">
        <v>0</v>
      </c>
      <c r="D32" s="91">
        <f>D34</f>
        <v>0</v>
      </c>
      <c r="E32" s="91">
        <f aca="true" t="shared" si="0" ref="E32:M32">E34</f>
        <v>0</v>
      </c>
      <c r="F32" s="91">
        <f t="shared" si="0"/>
        <v>0</v>
      </c>
      <c r="G32" s="142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  <c r="K32" s="91">
        <f t="shared" si="0"/>
        <v>0</v>
      </c>
      <c r="L32" s="91">
        <f t="shared" si="0"/>
        <v>0</v>
      </c>
      <c r="M32" s="91">
        <f t="shared" si="0"/>
        <v>0</v>
      </c>
      <c r="N32" s="91">
        <f>N34</f>
        <v>0</v>
      </c>
      <c r="O32" s="91">
        <f>O34</f>
        <v>0</v>
      </c>
      <c r="P32" s="91">
        <f>P34</f>
        <v>0</v>
      </c>
    </row>
    <row r="33" spans="1:16" s="89" customFormat="1" ht="15" customHeight="1">
      <c r="A33" s="200"/>
      <c r="B33" s="95"/>
      <c r="C33" s="95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s="89" customFormat="1" ht="15" hidden="1">
      <c r="A34" s="94" t="s">
        <v>99</v>
      </c>
      <c r="B34" s="95">
        <v>0</v>
      </c>
      <c r="C34" s="96">
        <v>0</v>
      </c>
      <c r="D34" s="143">
        <v>0</v>
      </c>
      <c r="E34" s="143">
        <v>0</v>
      </c>
      <c r="F34" s="143">
        <v>0</v>
      </c>
      <c r="G34" s="144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</row>
    <row r="35" ht="18" customHeight="1">
      <c r="A35" s="40" t="s">
        <v>107</v>
      </c>
    </row>
  </sheetData>
  <sheetProtection/>
  <mergeCells count="1">
    <mergeCell ref="A2:A4"/>
  </mergeCells>
  <printOptions horizontalCentered="1"/>
  <pageMargins left="0.7086614173228347" right="0.7086614173228347" top="0.984251968503937" bottom="0.708661417322834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ht="57.75" customHeight="1">
      <c r="A1" s="174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hidden="1">
      <c r="A6" s="90" t="s">
        <v>25</v>
      </c>
      <c r="B6" s="51"/>
      <c r="C6" s="51"/>
      <c r="D6" s="91" t="s">
        <v>37</v>
      </c>
      <c r="E6" s="91" t="s">
        <v>38</v>
      </c>
      <c r="F6" s="91"/>
      <c r="G6" s="91"/>
      <c r="H6" s="51"/>
      <c r="I6" s="51"/>
      <c r="J6" s="51"/>
      <c r="K6" s="51"/>
      <c r="L6" s="51"/>
      <c r="M6" s="51"/>
      <c r="N6" s="51"/>
      <c r="O6" s="51"/>
      <c r="P6" s="51"/>
    </row>
    <row r="7" spans="1:16" s="89" customFormat="1" ht="15" hidden="1">
      <c r="A7" s="90" t="s">
        <v>26</v>
      </c>
      <c r="B7" s="51"/>
      <c r="C7" s="51"/>
      <c r="D7" s="91" t="s">
        <v>37</v>
      </c>
      <c r="E7" s="91" t="s">
        <v>37</v>
      </c>
      <c r="F7" s="91"/>
      <c r="G7" s="91"/>
      <c r="H7" s="51"/>
      <c r="I7" s="51"/>
      <c r="J7" s="51"/>
      <c r="K7" s="51"/>
      <c r="L7" s="51"/>
      <c r="M7" s="51"/>
      <c r="N7" s="51"/>
      <c r="O7" s="51"/>
      <c r="P7" s="51"/>
    </row>
    <row r="8" spans="1:16" s="89" customFormat="1" ht="15" hidden="1">
      <c r="A8" s="90" t="s">
        <v>27</v>
      </c>
      <c r="B8" s="51"/>
      <c r="C8" s="51"/>
      <c r="D8" s="91" t="s">
        <v>37</v>
      </c>
      <c r="E8" s="91" t="s">
        <v>37</v>
      </c>
      <c r="F8" s="91"/>
      <c r="G8" s="91"/>
      <c r="H8" s="51"/>
      <c r="I8" s="51"/>
      <c r="J8" s="51"/>
      <c r="K8" s="51"/>
      <c r="L8" s="51"/>
      <c r="M8" s="51"/>
      <c r="N8" s="51"/>
      <c r="O8" s="51"/>
      <c r="P8" s="51"/>
    </row>
    <row r="9" spans="1:16" s="89" customFormat="1" ht="15" hidden="1">
      <c r="A9" s="90" t="s">
        <v>23</v>
      </c>
      <c r="B9" s="51"/>
      <c r="C9" s="51"/>
      <c r="D9" s="91" t="s">
        <v>37</v>
      </c>
      <c r="E9" s="91" t="s">
        <v>37</v>
      </c>
      <c r="F9" s="91"/>
      <c r="G9" s="91"/>
      <c r="H9" s="51"/>
      <c r="I9" s="51"/>
      <c r="J9" s="51"/>
      <c r="K9" s="51"/>
      <c r="L9" s="51"/>
      <c r="M9" s="51"/>
      <c r="N9" s="51"/>
      <c r="O9" s="51"/>
      <c r="P9" s="51"/>
    </row>
    <row r="10" spans="1:16" s="89" customFormat="1" ht="30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40</v>
      </c>
      <c r="G10" s="91" t="s">
        <v>40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customHeight="1" hidden="1">
      <c r="A11" s="50" t="s">
        <v>45</v>
      </c>
      <c r="B11" s="51">
        <v>167</v>
      </c>
      <c r="C11" s="51">
        <v>0</v>
      </c>
      <c r="D11" s="51">
        <v>167</v>
      </c>
      <c r="E11" s="51">
        <v>0</v>
      </c>
      <c r="F11" s="91" t="s">
        <v>40</v>
      </c>
      <c r="G11" s="91" t="s">
        <v>40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167</v>
      </c>
      <c r="C12" s="51">
        <v>0</v>
      </c>
      <c r="D12" s="51">
        <v>167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60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230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350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144</v>
      </c>
      <c r="K16" s="51">
        <v>90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117</v>
      </c>
      <c r="E18" s="51">
        <v>80</v>
      </c>
      <c r="F18" s="51">
        <v>0</v>
      </c>
      <c r="G18" s="92">
        <v>0.8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353</v>
      </c>
      <c r="E19" s="98">
        <v>0</v>
      </c>
      <c r="F19" s="98">
        <v>0</v>
      </c>
      <c r="G19" s="98">
        <v>0</v>
      </c>
      <c r="H19" s="98">
        <v>0</v>
      </c>
      <c r="I19" s="98">
        <v>297</v>
      </c>
      <c r="J19" s="98">
        <v>0</v>
      </c>
      <c r="K19" s="98">
        <v>0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5">
        <v>1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507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150</v>
      </c>
      <c r="F21" s="147">
        <v>0</v>
      </c>
      <c r="G21" s="148">
        <v>2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200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50</v>
      </c>
      <c r="E24" s="147">
        <v>130</v>
      </c>
      <c r="F24" s="147">
        <v>200</v>
      </c>
      <c r="G24" s="148">
        <v>10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60</v>
      </c>
      <c r="F25" s="147">
        <v>0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315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500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74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51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265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SUM(D34:D35)</f>
        <v>0</v>
      </c>
      <c r="E32" s="147">
        <f aca="true" t="shared" si="0" ref="E32:P32">SUM(E34:E35)</f>
        <v>0</v>
      </c>
      <c r="F32" s="147">
        <f t="shared" si="0"/>
        <v>414</v>
      </c>
      <c r="G32" s="147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 t="shared" si="0"/>
        <v>0</v>
      </c>
      <c r="O32" s="147">
        <f t="shared" si="0"/>
        <v>0</v>
      </c>
      <c r="P32" s="147">
        <f t="shared" si="0"/>
        <v>0</v>
      </c>
    </row>
    <row r="33" spans="1:16" s="89" customFormat="1" ht="15" customHeight="1">
      <c r="A33" s="50"/>
      <c r="B33" s="98"/>
      <c r="C33" s="98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1:16" s="89" customFormat="1" ht="15" customHeight="1" hidden="1">
      <c r="A34" s="118" t="s">
        <v>100</v>
      </c>
      <c r="B34" s="121"/>
      <c r="C34" s="121"/>
      <c r="D34" s="169">
        <v>0</v>
      </c>
      <c r="E34" s="157">
        <v>0</v>
      </c>
      <c r="F34" s="171">
        <v>0</v>
      </c>
      <c r="G34" s="172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57">
        <v>0</v>
      </c>
    </row>
    <row r="35" spans="1:16" ht="15" customHeight="1">
      <c r="A35" s="21" t="s">
        <v>28</v>
      </c>
      <c r="B35" s="8" t="e">
        <f>SUM(#REF!)</f>
        <v>#REF!</v>
      </c>
      <c r="C35" s="8" t="e">
        <f>SUM(#REF!)</f>
        <v>#REF!</v>
      </c>
      <c r="D35" s="183">
        <v>0</v>
      </c>
      <c r="E35" s="183">
        <v>0</v>
      </c>
      <c r="F35" s="183">
        <v>414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69">
        <v>0</v>
      </c>
    </row>
    <row r="36" ht="18" customHeight="1">
      <c r="A36" s="40" t="s">
        <v>107</v>
      </c>
    </row>
  </sheetData>
  <sheetProtection/>
  <mergeCells count="1">
    <mergeCell ref="A2:A4"/>
  </mergeCells>
  <printOptions horizontalCentered="1"/>
  <pageMargins left="0.7874015748031497" right="0.7874015748031497" top="4.330708661417323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34" sqref="A34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7.625" style="4" customWidth="1"/>
    <col min="9" max="9" width="9.125" style="4" customWidth="1"/>
    <col min="10" max="10" width="7.625" style="4" customWidth="1"/>
    <col min="11" max="11" width="9.375" style="4" customWidth="1"/>
    <col min="12" max="12" width="7.625" style="4" customWidth="1"/>
    <col min="13" max="13" width="9.375" style="4" customWidth="1"/>
    <col min="14" max="14" width="7.625" style="4" customWidth="1"/>
    <col min="15" max="15" width="9.25390625" style="4" customWidth="1"/>
    <col min="16" max="16" width="12.375" style="4" customWidth="1"/>
    <col min="17" max="16384" width="9.00390625" style="4" customWidth="1"/>
  </cols>
  <sheetData>
    <row r="1" spans="1:16" s="3" customFormat="1" ht="57" customHeight="1">
      <c r="A1" s="174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3.5" customHeight="1" hidden="1">
      <c r="A5" s="90" t="s">
        <v>24</v>
      </c>
      <c r="B5" s="51">
        <v>500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3.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110" customFormat="1" ht="13.5" customHeight="1" hidden="1">
      <c r="A7" s="50" t="s">
        <v>26</v>
      </c>
      <c r="B7" s="55">
        <v>0</v>
      </c>
      <c r="C7" s="55">
        <v>0</v>
      </c>
      <c r="D7" s="91" t="s">
        <v>37</v>
      </c>
      <c r="E7" s="91" t="s">
        <v>37</v>
      </c>
      <c r="F7" s="91"/>
      <c r="G7" s="91"/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110" customFormat="1" ht="13.5" customHeight="1" hidden="1">
      <c r="A8" s="50" t="s">
        <v>27</v>
      </c>
      <c r="B8" s="55">
        <v>1495</v>
      </c>
      <c r="C8" s="55">
        <v>0</v>
      </c>
      <c r="D8" s="91" t="s">
        <v>37</v>
      </c>
      <c r="E8" s="91" t="s">
        <v>37</v>
      </c>
      <c r="F8" s="91"/>
      <c r="G8" s="91"/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110" customFormat="1" ht="13.5" customHeight="1" hidden="1">
      <c r="A9" s="50" t="s">
        <v>23</v>
      </c>
      <c r="B9" s="55">
        <v>0</v>
      </c>
      <c r="C9" s="55">
        <v>0</v>
      </c>
      <c r="D9" s="91" t="s">
        <v>37</v>
      </c>
      <c r="E9" s="91" t="s">
        <v>37</v>
      </c>
      <c r="F9" s="91"/>
      <c r="G9" s="91"/>
      <c r="H9" s="55">
        <v>0</v>
      </c>
      <c r="I9" s="55">
        <v>0</v>
      </c>
      <c r="J9" s="55">
        <v>1900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110" customFormat="1" ht="13.5" customHeight="1" hidden="1">
      <c r="A10" s="50" t="s">
        <v>44</v>
      </c>
      <c r="B10" s="55">
        <v>1770</v>
      </c>
      <c r="C10" s="55">
        <v>0</v>
      </c>
      <c r="D10" s="55">
        <v>1770</v>
      </c>
      <c r="E10" s="55">
        <v>0</v>
      </c>
      <c r="F10" s="111" t="s">
        <v>37</v>
      </c>
      <c r="G10" s="111" t="s">
        <v>37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110" customFormat="1" ht="13.5" customHeight="1" hidden="1">
      <c r="A11" s="50" t="s">
        <v>45</v>
      </c>
      <c r="B11" s="55">
        <v>1250</v>
      </c>
      <c r="C11" s="55">
        <v>0</v>
      </c>
      <c r="D11" s="55">
        <v>1250</v>
      </c>
      <c r="E11" s="55">
        <v>0</v>
      </c>
      <c r="F11" s="111" t="s">
        <v>37</v>
      </c>
      <c r="G11" s="111" t="s">
        <v>37</v>
      </c>
      <c r="H11" s="55">
        <v>0</v>
      </c>
      <c r="I11" s="55">
        <v>0</v>
      </c>
      <c r="J11" s="55">
        <v>1455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110" customFormat="1" ht="13.5" customHeight="1" hidden="1">
      <c r="A12" s="50" t="s">
        <v>32</v>
      </c>
      <c r="B12" s="55">
        <v>150</v>
      </c>
      <c r="C12" s="55">
        <v>0</v>
      </c>
      <c r="D12" s="55">
        <v>150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425</v>
      </c>
      <c r="N12" s="55">
        <v>0</v>
      </c>
      <c r="O12" s="55">
        <v>0</v>
      </c>
      <c r="P12" s="55">
        <v>425</v>
      </c>
    </row>
    <row r="13" spans="1:16" s="110" customFormat="1" ht="13.5" customHeight="1" hidden="1">
      <c r="A13" s="50" t="s">
        <v>33</v>
      </c>
      <c r="B13" s="55">
        <v>1000</v>
      </c>
      <c r="C13" s="55">
        <v>0</v>
      </c>
      <c r="D13" s="55">
        <v>1000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110" customFormat="1" ht="13.5" customHeight="1" hidden="1">
      <c r="A14" s="50" t="s">
        <v>34</v>
      </c>
      <c r="B14" s="55"/>
      <c r="C14" s="55"/>
      <c r="D14" s="55">
        <v>0</v>
      </c>
      <c r="E14" s="55">
        <v>400</v>
      </c>
      <c r="F14" s="55">
        <v>0</v>
      </c>
      <c r="G14" s="112">
        <v>2</v>
      </c>
      <c r="H14" s="55">
        <v>0</v>
      </c>
      <c r="I14" s="55">
        <v>0</v>
      </c>
      <c r="J14" s="55">
        <v>0</v>
      </c>
      <c r="K14" s="55">
        <v>500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110" customFormat="1" ht="13.5" customHeight="1" hidden="1">
      <c r="A15" s="50" t="s">
        <v>53</v>
      </c>
      <c r="B15" s="55"/>
      <c r="C15" s="55"/>
      <c r="D15" s="55">
        <v>0</v>
      </c>
      <c r="E15" s="55">
        <v>0</v>
      </c>
      <c r="F15" s="55">
        <v>0</v>
      </c>
      <c r="G15" s="55">
        <v>0</v>
      </c>
      <c r="H15" s="55">
        <v>1169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110" customFormat="1" ht="13.5" customHeight="1" hidden="1">
      <c r="A16" s="50" t="s">
        <v>54</v>
      </c>
      <c r="B16" s="55"/>
      <c r="C16" s="55"/>
      <c r="D16" s="55">
        <v>0</v>
      </c>
      <c r="E16" s="55">
        <v>526</v>
      </c>
      <c r="F16" s="55">
        <v>526</v>
      </c>
      <c r="G16" s="112">
        <v>5</v>
      </c>
      <c r="H16" s="55">
        <v>0</v>
      </c>
      <c r="I16" s="55">
        <v>2263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110" customFormat="1" ht="13.5" customHeight="1" hidden="1">
      <c r="A17" s="50" t="s">
        <v>55</v>
      </c>
      <c r="B17" s="55"/>
      <c r="C17" s="55"/>
      <c r="D17" s="55">
        <v>500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650</v>
      </c>
      <c r="M17" s="55">
        <v>0</v>
      </c>
      <c r="N17" s="55">
        <v>650</v>
      </c>
      <c r="O17" s="55">
        <v>650</v>
      </c>
      <c r="P17" s="55">
        <v>0</v>
      </c>
    </row>
    <row r="18" spans="1:16" s="110" customFormat="1" ht="13.5" customHeight="1" hidden="1">
      <c r="A18" s="50" t="s">
        <v>56</v>
      </c>
      <c r="B18" s="55"/>
      <c r="C18" s="55"/>
      <c r="D18" s="55">
        <v>500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100</v>
      </c>
      <c r="M18" s="55">
        <v>0</v>
      </c>
      <c r="N18" s="51" t="s">
        <v>37</v>
      </c>
      <c r="O18" s="51" t="s">
        <v>37</v>
      </c>
      <c r="P18" s="51" t="s">
        <v>37</v>
      </c>
    </row>
    <row r="19" spans="1:16" s="110" customFormat="1" ht="13.5" customHeight="1" hidden="1">
      <c r="A19" s="50" t="s">
        <v>57</v>
      </c>
      <c r="B19" s="113">
        <v>0</v>
      </c>
      <c r="C19" s="113">
        <v>0</v>
      </c>
      <c r="D19" s="113">
        <v>1110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1" t="s">
        <v>37</v>
      </c>
      <c r="O19" s="51" t="s">
        <v>37</v>
      </c>
      <c r="P19" s="51" t="s">
        <v>37</v>
      </c>
    </row>
    <row r="20" spans="1:16" s="110" customFormat="1" ht="13.5" customHeight="1" hidden="1">
      <c r="A20" s="50" t="s">
        <v>58</v>
      </c>
      <c r="B20" s="113">
        <v>0</v>
      </c>
      <c r="C20" s="113">
        <v>0</v>
      </c>
      <c r="D20" s="113">
        <v>0</v>
      </c>
      <c r="E20" s="113">
        <v>450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34</v>
      </c>
      <c r="N20" s="51" t="s">
        <v>37</v>
      </c>
      <c r="O20" s="51" t="s">
        <v>37</v>
      </c>
      <c r="P20" s="51" t="s">
        <v>37</v>
      </c>
    </row>
    <row r="21" spans="1:16" s="110" customFormat="1" ht="15.75" customHeight="1" hidden="1">
      <c r="A21" s="141" t="s">
        <v>117</v>
      </c>
      <c r="B21" s="113"/>
      <c r="C21" s="113"/>
      <c r="D21" s="145">
        <v>0</v>
      </c>
      <c r="E21" s="145">
        <v>700</v>
      </c>
      <c r="F21" s="145">
        <v>0</v>
      </c>
      <c r="G21" s="146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91" t="s">
        <v>37</v>
      </c>
      <c r="O21" s="91" t="s">
        <v>37</v>
      </c>
      <c r="P21" s="91" t="s">
        <v>37</v>
      </c>
    </row>
    <row r="22" spans="1:16" s="110" customFormat="1" ht="15.75" customHeight="1" hidden="1">
      <c r="A22" s="141" t="s">
        <v>118</v>
      </c>
      <c r="B22" s="113">
        <v>0</v>
      </c>
      <c r="C22" s="113">
        <v>0</v>
      </c>
      <c r="D22" s="145">
        <v>0</v>
      </c>
      <c r="E22" s="145">
        <v>1047</v>
      </c>
      <c r="F22" s="145">
        <v>0</v>
      </c>
      <c r="G22" s="146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</row>
    <row r="23" spans="1:16" s="110" customFormat="1" ht="15.75" customHeight="1" hidden="1">
      <c r="A23" s="141" t="s">
        <v>119</v>
      </c>
      <c r="B23" s="113"/>
      <c r="C23" s="113"/>
      <c r="D23" s="145">
        <v>0</v>
      </c>
      <c r="E23" s="145">
        <v>250</v>
      </c>
      <c r="F23" s="145">
        <v>0</v>
      </c>
      <c r="G23" s="146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</row>
    <row r="24" spans="1:16" s="110" customFormat="1" ht="15.75" customHeight="1" hidden="1">
      <c r="A24" s="141" t="s">
        <v>120</v>
      </c>
      <c r="B24" s="113"/>
      <c r="C24" s="113"/>
      <c r="D24" s="145">
        <v>0</v>
      </c>
      <c r="E24" s="145">
        <v>0</v>
      </c>
      <c r="F24" s="145">
        <v>0</v>
      </c>
      <c r="G24" s="146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22</v>
      </c>
      <c r="N24" s="145">
        <v>0</v>
      </c>
      <c r="O24" s="145">
        <v>0</v>
      </c>
      <c r="P24" s="145">
        <v>0</v>
      </c>
    </row>
    <row r="25" spans="1:16" s="110" customFormat="1" ht="15.75" customHeight="1" hidden="1">
      <c r="A25" s="141" t="s">
        <v>123</v>
      </c>
      <c r="B25" s="113"/>
      <c r="C25" s="113"/>
      <c r="D25" s="145">
        <v>0</v>
      </c>
      <c r="E25" s="145">
        <v>0</v>
      </c>
      <c r="F25" s="145">
        <v>0</v>
      </c>
      <c r="G25" s="146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</row>
    <row r="26" spans="1:16" s="110" customFormat="1" ht="15.75" customHeight="1" hidden="1">
      <c r="A26" s="141" t="s">
        <v>126</v>
      </c>
      <c r="B26" s="113"/>
      <c r="C26" s="113"/>
      <c r="D26" s="145">
        <v>0</v>
      </c>
      <c r="E26" s="145">
        <v>0</v>
      </c>
      <c r="F26" s="145">
        <v>0</v>
      </c>
      <c r="G26" s="146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</row>
    <row r="27" spans="1:16" s="110" customFormat="1" ht="15.75" customHeight="1" hidden="1">
      <c r="A27" s="141" t="s">
        <v>129</v>
      </c>
      <c r="B27" s="51"/>
      <c r="C27" s="51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110" customFormat="1" ht="15.75" customHeight="1">
      <c r="A28" s="141" t="s">
        <v>142</v>
      </c>
      <c r="B28" s="51"/>
      <c r="C28" s="51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1235</v>
      </c>
      <c r="L28" s="91">
        <v>20</v>
      </c>
      <c r="M28" s="91">
        <v>0</v>
      </c>
      <c r="N28" s="91">
        <v>0</v>
      </c>
      <c r="O28" s="91">
        <v>0</v>
      </c>
      <c r="P28" s="91">
        <v>0</v>
      </c>
    </row>
    <row r="29" spans="1:16" s="110" customFormat="1" ht="15.75" customHeight="1">
      <c r="A29" s="141" t="s">
        <v>149</v>
      </c>
      <c r="B29" s="51"/>
      <c r="C29" s="51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10</v>
      </c>
      <c r="M29" s="91">
        <v>0</v>
      </c>
      <c r="N29" s="91">
        <v>0</v>
      </c>
      <c r="O29" s="91">
        <v>0</v>
      </c>
      <c r="P29" s="91">
        <v>2940</v>
      </c>
    </row>
    <row r="30" spans="1:16" s="110" customFormat="1" ht="15.75" customHeight="1">
      <c r="A30" s="141" t="s">
        <v>150</v>
      </c>
      <c r="B30" s="51"/>
      <c r="C30" s="51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110" customFormat="1" ht="15.75" customHeight="1">
      <c r="A31" s="141" t="s">
        <v>153</v>
      </c>
      <c r="B31" s="51"/>
      <c r="C31" s="51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175</v>
      </c>
      <c r="M31" s="91">
        <v>0</v>
      </c>
      <c r="N31" s="91">
        <v>0</v>
      </c>
      <c r="O31" s="91">
        <v>0</v>
      </c>
      <c r="P31" s="91">
        <v>0</v>
      </c>
    </row>
    <row r="32" spans="1:16" s="110" customFormat="1" ht="15.75" customHeight="1">
      <c r="A32" s="141" t="s">
        <v>161</v>
      </c>
      <c r="B32" s="113">
        <v>0</v>
      </c>
      <c r="C32" s="113">
        <v>0</v>
      </c>
      <c r="D32" s="145">
        <f>D34+D35</f>
        <v>0</v>
      </c>
      <c r="E32" s="145">
        <f aca="true" t="shared" si="0" ref="E32:P32">E34+E35</f>
        <v>0</v>
      </c>
      <c r="F32" s="145">
        <f t="shared" si="0"/>
        <v>0</v>
      </c>
      <c r="G32" s="145">
        <f t="shared" si="0"/>
        <v>0</v>
      </c>
      <c r="H32" s="145">
        <f t="shared" si="0"/>
        <v>0</v>
      </c>
      <c r="I32" s="145">
        <f t="shared" si="0"/>
        <v>0</v>
      </c>
      <c r="J32" s="145">
        <f t="shared" si="0"/>
        <v>0</v>
      </c>
      <c r="K32" s="145">
        <f t="shared" si="0"/>
        <v>0</v>
      </c>
      <c r="L32" s="145">
        <f t="shared" si="0"/>
        <v>300</v>
      </c>
      <c r="M32" s="145">
        <f t="shared" si="0"/>
        <v>0</v>
      </c>
      <c r="N32" s="145">
        <f t="shared" si="0"/>
        <v>0</v>
      </c>
      <c r="O32" s="145">
        <f t="shared" si="0"/>
        <v>0</v>
      </c>
      <c r="P32" s="145">
        <f t="shared" si="0"/>
        <v>0</v>
      </c>
    </row>
    <row r="33" spans="1:16" s="110" customFormat="1" ht="15.75" customHeight="1">
      <c r="A33" s="189"/>
      <c r="B33" s="185"/>
      <c r="C33" s="185"/>
      <c r="D33" s="190"/>
      <c r="E33" s="190"/>
      <c r="F33" s="190"/>
      <c r="G33" s="191"/>
      <c r="H33" s="190"/>
      <c r="I33" s="190"/>
      <c r="J33" s="190"/>
      <c r="K33" s="190"/>
      <c r="L33" s="190"/>
      <c r="M33" s="192"/>
      <c r="N33" s="190"/>
      <c r="O33" s="190"/>
      <c r="P33" s="192"/>
    </row>
    <row r="34" spans="1:16" s="110" customFormat="1" ht="15.75" customHeight="1">
      <c r="A34" s="197" t="s">
        <v>167</v>
      </c>
      <c r="B34" s="115">
        <f>SUM(B36)</f>
        <v>0</v>
      </c>
      <c r="C34" s="115">
        <f>SUM(C36)</f>
        <v>0</v>
      </c>
      <c r="D34" s="178">
        <f aca="true" t="shared" si="1" ref="D34:O35">D36</f>
        <v>0</v>
      </c>
      <c r="E34" s="178">
        <f t="shared" si="1"/>
        <v>0</v>
      </c>
      <c r="F34" s="178">
        <f t="shared" si="1"/>
        <v>0</v>
      </c>
      <c r="G34" s="184">
        <f t="shared" si="1"/>
        <v>0</v>
      </c>
      <c r="H34" s="178">
        <f t="shared" si="1"/>
        <v>0</v>
      </c>
      <c r="I34" s="178">
        <f t="shared" si="1"/>
        <v>0</v>
      </c>
      <c r="J34" s="178">
        <f t="shared" si="1"/>
        <v>0</v>
      </c>
      <c r="K34" s="178">
        <v>0</v>
      </c>
      <c r="L34" s="178">
        <v>300</v>
      </c>
      <c r="M34" s="178">
        <f t="shared" si="1"/>
        <v>0</v>
      </c>
      <c r="N34" s="178">
        <f t="shared" si="1"/>
        <v>0</v>
      </c>
      <c r="O34" s="178">
        <f t="shared" si="1"/>
        <v>0</v>
      </c>
      <c r="P34" s="178">
        <v>0</v>
      </c>
    </row>
    <row r="35" spans="1:16" s="110" customFormat="1" ht="15.75" customHeight="1" hidden="1">
      <c r="A35" s="114" t="s">
        <v>156</v>
      </c>
      <c r="B35" s="115">
        <f>SUM(B37)</f>
        <v>0</v>
      </c>
      <c r="C35" s="115">
        <f>SUM(C37)</f>
        <v>0</v>
      </c>
      <c r="D35" s="178">
        <f t="shared" si="1"/>
        <v>0</v>
      </c>
      <c r="E35" s="178">
        <f t="shared" si="1"/>
        <v>0</v>
      </c>
      <c r="F35" s="178">
        <f t="shared" si="1"/>
        <v>0</v>
      </c>
      <c r="G35" s="184">
        <f t="shared" si="1"/>
        <v>0</v>
      </c>
      <c r="H35" s="178">
        <f t="shared" si="1"/>
        <v>0</v>
      </c>
      <c r="I35" s="178">
        <f t="shared" si="1"/>
        <v>0</v>
      </c>
      <c r="J35" s="178">
        <f t="shared" si="1"/>
        <v>0</v>
      </c>
      <c r="K35" s="178">
        <v>0</v>
      </c>
      <c r="L35" s="178">
        <v>0</v>
      </c>
      <c r="M35" s="178">
        <f t="shared" si="1"/>
        <v>0</v>
      </c>
      <c r="N35" s="178">
        <f t="shared" si="1"/>
        <v>0</v>
      </c>
      <c r="O35" s="178">
        <f t="shared" si="1"/>
        <v>0</v>
      </c>
      <c r="P35" s="178">
        <v>0</v>
      </c>
    </row>
    <row r="36" spans="2:16" ht="12.75" customHeight="1" hidden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.5" customHeight="1" hidden="1">
      <c r="A37" s="7" t="s">
        <v>22</v>
      </c>
      <c r="B37" s="8">
        <v>0</v>
      </c>
      <c r="C37" s="8">
        <v>0</v>
      </c>
      <c r="D37" s="143">
        <v>0</v>
      </c>
      <c r="E37" s="143">
        <v>0</v>
      </c>
      <c r="F37" s="143">
        <v>0</v>
      </c>
      <c r="G37" s="177">
        <v>0</v>
      </c>
      <c r="H37" s="143">
        <v>0</v>
      </c>
      <c r="I37" s="143">
        <v>0</v>
      </c>
      <c r="J37" s="143">
        <v>0</v>
      </c>
      <c r="K37" s="143">
        <v>1235</v>
      </c>
      <c r="L37" s="143">
        <v>20</v>
      </c>
      <c r="M37" s="143">
        <v>0</v>
      </c>
      <c r="N37" s="143">
        <v>0</v>
      </c>
      <c r="O37" s="143">
        <v>0</v>
      </c>
      <c r="P37" s="143">
        <v>0</v>
      </c>
    </row>
    <row r="38" ht="18" customHeight="1">
      <c r="A38" s="199" t="s">
        <v>163</v>
      </c>
    </row>
    <row r="39" ht="16.5">
      <c r="A39" s="198" t="s">
        <v>162</v>
      </c>
    </row>
  </sheetData>
  <sheetProtection/>
  <mergeCells count="1">
    <mergeCell ref="A2:A4"/>
  </mergeCells>
  <printOptions horizontalCentered="1"/>
  <pageMargins left="0.7086614173228347" right="0.7086614173228347" top="4.133858267716536" bottom="0.7086614173228347" header="0.5905511811023623" footer="0.59055118110236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4" customWidth="1"/>
    <col min="2" max="3" width="9.375" style="4" hidden="1" customWidth="1"/>
    <col min="4" max="4" width="6.375" style="4" customWidth="1"/>
    <col min="5" max="5" width="9.125" style="4" customWidth="1"/>
    <col min="6" max="6" width="6.00390625" style="4" customWidth="1"/>
    <col min="7" max="7" width="6.625" style="4" customWidth="1"/>
    <col min="8" max="8" width="6.50390625" style="4" customWidth="1"/>
    <col min="9" max="9" width="9.125" style="4" customWidth="1"/>
    <col min="10" max="10" width="6.625" style="4" customWidth="1"/>
    <col min="11" max="11" width="9.375" style="4" customWidth="1"/>
    <col min="12" max="12" width="6.625" style="4" customWidth="1"/>
    <col min="13" max="13" width="9.50390625" style="4" customWidth="1"/>
    <col min="14" max="14" width="7.875" style="4" customWidth="1"/>
    <col min="15" max="15" width="9.62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5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1466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1141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25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</row>
    <row r="8" spans="1:16" s="89" customFormat="1" ht="15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1342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3817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30" hidden="1">
      <c r="A10" s="50" t="s">
        <v>44</v>
      </c>
      <c r="B10" s="51">
        <v>0</v>
      </c>
      <c r="C10" s="51">
        <v>40</v>
      </c>
      <c r="D10" s="51">
        <v>0</v>
      </c>
      <c r="E10" s="51">
        <v>40</v>
      </c>
      <c r="F10" s="91" t="s">
        <v>37</v>
      </c>
      <c r="G10" s="91" t="s">
        <v>37</v>
      </c>
      <c r="H10" s="51">
        <v>0</v>
      </c>
      <c r="I10" s="51">
        <v>0</v>
      </c>
      <c r="J10" s="51">
        <v>794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945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590</v>
      </c>
      <c r="G12" s="92">
        <v>2</v>
      </c>
      <c r="H12" s="51">
        <v>0</v>
      </c>
      <c r="I12" s="51">
        <v>0</v>
      </c>
      <c r="J12" s="51">
        <v>0</v>
      </c>
      <c r="K12" s="51">
        <v>0</v>
      </c>
      <c r="L12" s="51">
        <v>506</v>
      </c>
      <c r="M12" s="51">
        <v>0</v>
      </c>
      <c r="N12" s="51">
        <v>506</v>
      </c>
      <c r="O12" s="51">
        <v>506</v>
      </c>
      <c r="P12" s="51">
        <v>0</v>
      </c>
    </row>
    <row r="13" spans="1:16" s="89" customFormat="1" ht="15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1774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307</v>
      </c>
      <c r="M13" s="51">
        <v>0</v>
      </c>
      <c r="N13" s="51">
        <v>307</v>
      </c>
      <c r="O13" s="51">
        <v>307</v>
      </c>
      <c r="P13" s="51">
        <v>0</v>
      </c>
    </row>
    <row r="14" spans="1:16" s="89" customFormat="1" ht="15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283</v>
      </c>
      <c r="M14" s="51">
        <v>0</v>
      </c>
      <c r="N14" s="51">
        <v>283</v>
      </c>
      <c r="O14" s="51">
        <v>283</v>
      </c>
      <c r="P14" s="51">
        <v>0</v>
      </c>
    </row>
    <row r="15" spans="1:16" s="89" customFormat="1" ht="15" hidden="1">
      <c r="A15" s="50" t="s">
        <v>53</v>
      </c>
      <c r="B15" s="51"/>
      <c r="C15" s="51"/>
      <c r="D15" s="51">
        <v>0</v>
      </c>
      <c r="E15" s="51">
        <v>200</v>
      </c>
      <c r="F15" s="51">
        <v>1246</v>
      </c>
      <c r="G15" s="92">
        <v>6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124</v>
      </c>
      <c r="M16" s="51">
        <v>0</v>
      </c>
      <c r="N16" s="51">
        <v>124</v>
      </c>
      <c r="O16" s="51">
        <v>124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85</v>
      </c>
      <c r="E18" s="51">
        <v>0</v>
      </c>
      <c r="F18" s="51">
        <v>470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155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70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853</v>
      </c>
      <c r="E21" s="147">
        <v>0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414</v>
      </c>
      <c r="E22" s="147">
        <v>0</v>
      </c>
      <c r="F22" s="147">
        <v>0</v>
      </c>
      <c r="G22" s="148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5920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233</v>
      </c>
      <c r="E23" s="147">
        <v>0</v>
      </c>
      <c r="F23" s="147">
        <v>0</v>
      </c>
      <c r="G23" s="148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10930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0</v>
      </c>
      <c r="G24" s="148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10930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436</v>
      </c>
      <c r="E25" s="147">
        <v>0</v>
      </c>
      <c r="F25" s="147">
        <v>565</v>
      </c>
      <c r="G25" s="148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11131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11722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11900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12328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12850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12960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475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12873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D34+D35</f>
        <v>0</v>
      </c>
      <c r="E32" s="147">
        <f aca="true" t="shared" si="0" ref="E32:P32">E34+E35</f>
        <v>0</v>
      </c>
      <c r="F32" s="147">
        <f t="shared" si="0"/>
        <v>0</v>
      </c>
      <c r="G32" s="147">
        <f>G34+G35</f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 t="shared" si="0"/>
        <v>13040</v>
      </c>
      <c r="O32" s="147">
        <f t="shared" si="0"/>
        <v>0</v>
      </c>
      <c r="P32" s="147">
        <f t="shared" si="0"/>
        <v>0</v>
      </c>
    </row>
    <row r="33" spans="1:16" s="89" customFormat="1" ht="5.25" customHeight="1">
      <c r="A33" s="99"/>
      <c r="B33" s="100"/>
      <c r="C33" s="100"/>
      <c r="D33" s="149"/>
      <c r="E33" s="149"/>
      <c r="F33" s="149"/>
      <c r="G33" s="149"/>
      <c r="H33" s="149"/>
      <c r="I33" s="149"/>
      <c r="J33" s="149"/>
      <c r="K33" s="149"/>
      <c r="L33" s="149"/>
      <c r="M33" s="151"/>
      <c r="N33" s="149"/>
      <c r="O33" s="149"/>
      <c r="P33" s="151"/>
    </row>
    <row r="34" spans="1:16" s="89" customFormat="1" ht="15" customHeight="1" hidden="1">
      <c r="A34" s="107" t="s">
        <v>154</v>
      </c>
      <c r="B34" s="179">
        <f>SUM(B35)</f>
        <v>0</v>
      </c>
      <c r="C34" s="179">
        <f>SUM(C35)</f>
        <v>0</v>
      </c>
      <c r="D34" s="180">
        <v>0</v>
      </c>
      <c r="E34" s="180">
        <f>SUM(E35)</f>
        <v>0</v>
      </c>
      <c r="F34" s="180">
        <v>0</v>
      </c>
      <c r="G34" s="180">
        <f>SUM(G35)</f>
        <v>0</v>
      </c>
      <c r="H34" s="180">
        <v>0</v>
      </c>
      <c r="I34" s="180">
        <f>SUM(I35)</f>
        <v>0</v>
      </c>
      <c r="J34" s="180">
        <f>SUM(J35)</f>
        <v>0</v>
      </c>
      <c r="K34" s="180">
        <f>SUM(K35)</f>
        <v>0</v>
      </c>
      <c r="L34" s="180">
        <f>SUM(L35)</f>
        <v>0</v>
      </c>
      <c r="M34" s="154">
        <f>SUM(M35)</f>
        <v>0</v>
      </c>
      <c r="N34" s="180">
        <v>0</v>
      </c>
      <c r="O34" s="180">
        <f>SUM(O35)</f>
        <v>0</v>
      </c>
      <c r="P34" s="154">
        <f>SUM(P35)</f>
        <v>0</v>
      </c>
    </row>
    <row r="35" spans="1:16" ht="13.5" customHeight="1">
      <c r="A35" s="94" t="s">
        <v>157</v>
      </c>
      <c r="B35" s="13"/>
      <c r="C35" s="13"/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93">
        <v>13040</v>
      </c>
      <c r="O35" s="152">
        <f>SUM(O36)</f>
        <v>0</v>
      </c>
      <c r="P35" s="143">
        <f>SUM(P36)</f>
        <v>0</v>
      </c>
    </row>
    <row r="36" ht="18" customHeight="1">
      <c r="A36" s="40" t="s">
        <v>107</v>
      </c>
    </row>
  </sheetData>
  <sheetProtection/>
  <mergeCells count="1">
    <mergeCell ref="A2:A4"/>
  </mergeCells>
  <printOptions horizontalCentered="1"/>
  <pageMargins left="0.5905511811023623" right="0.31496062992125984" top="4.330708661417323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50390625" style="4" customWidth="1"/>
    <col min="6" max="6" width="7.625" style="4" customWidth="1"/>
    <col min="7" max="7" width="6.625" style="4" customWidth="1"/>
    <col min="8" max="8" width="8.125" style="4" customWidth="1"/>
    <col min="9" max="9" width="9.50390625" style="4" customWidth="1"/>
    <col min="10" max="10" width="7.125" style="4" customWidth="1"/>
    <col min="11" max="11" width="9.375" style="4" customWidth="1"/>
    <col min="12" max="12" width="7.125" style="4" customWidth="1"/>
    <col min="13" max="13" width="9.375" style="4" customWidth="1"/>
    <col min="14" max="14" width="8.125" style="4" customWidth="1"/>
    <col min="15" max="15" width="9.50390625" style="4" customWidth="1"/>
    <col min="16" max="16" width="12.875" style="4" customWidth="1"/>
    <col min="17" max="16384" width="9.00390625" style="4" customWidth="1"/>
  </cols>
  <sheetData>
    <row r="1" spans="1:16" s="3" customFormat="1" ht="57.75" customHeight="1">
      <c r="A1" s="174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hidden="1">
      <c r="A5" s="90" t="s">
        <v>24</v>
      </c>
      <c r="B5" s="51">
        <v>618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564</v>
      </c>
      <c r="K5" s="51">
        <v>0</v>
      </c>
      <c r="L5" s="51">
        <v>140</v>
      </c>
      <c r="M5" s="51">
        <v>0</v>
      </c>
      <c r="N5" s="51">
        <v>140</v>
      </c>
      <c r="O5" s="51">
        <v>140</v>
      </c>
      <c r="P5" s="51">
        <v>0</v>
      </c>
    </row>
    <row r="6" spans="1:16" s="89" customFormat="1" ht="15" hidden="1">
      <c r="A6" s="90" t="s">
        <v>25</v>
      </c>
      <c r="B6" s="51">
        <v>200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223</v>
      </c>
      <c r="M6" s="51">
        <v>0</v>
      </c>
      <c r="N6" s="51">
        <v>223</v>
      </c>
      <c r="O6" s="51">
        <v>223</v>
      </c>
      <c r="P6" s="51">
        <v>0</v>
      </c>
    </row>
    <row r="7" spans="1:16" s="89" customFormat="1" ht="15" hidden="1">
      <c r="A7" s="90" t="s">
        <v>26</v>
      </c>
      <c r="B7" s="51">
        <v>320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540</v>
      </c>
      <c r="K7" s="51">
        <v>0</v>
      </c>
      <c r="L7" s="51">
        <v>66</v>
      </c>
      <c r="M7" s="51">
        <v>0</v>
      </c>
      <c r="N7" s="51">
        <v>66</v>
      </c>
      <c r="O7" s="51">
        <v>66</v>
      </c>
      <c r="P7" s="51">
        <v>0</v>
      </c>
    </row>
    <row r="8" spans="1:16" s="89" customFormat="1" ht="15" hidden="1">
      <c r="A8" s="90" t="s">
        <v>27</v>
      </c>
      <c r="B8" s="51">
        <v>710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1195</v>
      </c>
      <c r="K8" s="51">
        <v>0</v>
      </c>
      <c r="L8" s="51">
        <v>674</v>
      </c>
      <c r="M8" s="51">
        <v>0</v>
      </c>
      <c r="N8" s="51">
        <v>674</v>
      </c>
      <c r="O8" s="51">
        <v>674</v>
      </c>
      <c r="P8" s="51">
        <v>0</v>
      </c>
    </row>
    <row r="9" spans="1:16" s="89" customFormat="1" ht="15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0</v>
      </c>
      <c r="L9" s="51">
        <v>607</v>
      </c>
      <c r="M9" s="51">
        <v>0</v>
      </c>
      <c r="N9" s="51">
        <v>607</v>
      </c>
      <c r="O9" s="51">
        <v>607</v>
      </c>
      <c r="P9" s="51">
        <v>0</v>
      </c>
    </row>
    <row r="10" spans="1:16" s="89" customFormat="1" ht="30" hidden="1">
      <c r="A10" s="50" t="s">
        <v>44</v>
      </c>
      <c r="B10" s="51">
        <v>0</v>
      </c>
      <c r="C10" s="51">
        <v>205</v>
      </c>
      <c r="D10" s="51">
        <v>0</v>
      </c>
      <c r="E10" s="51">
        <v>205</v>
      </c>
      <c r="F10" s="91" t="s">
        <v>37</v>
      </c>
      <c r="G10" s="91" t="s">
        <v>37</v>
      </c>
      <c r="H10" s="51">
        <v>0</v>
      </c>
      <c r="I10" s="51">
        <v>0</v>
      </c>
      <c r="J10" s="51">
        <v>2198</v>
      </c>
      <c r="K10" s="51">
        <v>0</v>
      </c>
      <c r="L10" s="51">
        <v>776</v>
      </c>
      <c r="M10" s="51">
        <v>0</v>
      </c>
      <c r="N10" s="51">
        <v>776</v>
      </c>
      <c r="O10" s="51">
        <v>776</v>
      </c>
      <c r="P10" s="51">
        <v>0</v>
      </c>
    </row>
    <row r="11" spans="1:16" s="89" customFormat="1" ht="15" hidden="1">
      <c r="A11" s="50" t="s">
        <v>45</v>
      </c>
      <c r="B11" s="51">
        <v>624</v>
      </c>
      <c r="C11" s="51">
        <v>0</v>
      </c>
      <c r="D11" s="51">
        <v>3773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747</v>
      </c>
      <c r="K11" s="51">
        <v>0</v>
      </c>
      <c r="L11" s="51">
        <v>0</v>
      </c>
      <c r="M11" s="51">
        <v>85</v>
      </c>
      <c r="N11" s="51">
        <v>0</v>
      </c>
      <c r="O11" s="51">
        <v>0</v>
      </c>
      <c r="P11" s="51">
        <v>85</v>
      </c>
    </row>
    <row r="12" spans="1:16" s="89" customFormat="1" ht="15" hidden="1">
      <c r="A12" s="50" t="s">
        <v>32</v>
      </c>
      <c r="B12" s="51">
        <v>0</v>
      </c>
      <c r="C12" s="51">
        <v>0</v>
      </c>
      <c r="D12" s="51">
        <v>1000</v>
      </c>
      <c r="E12" s="51">
        <v>0</v>
      </c>
      <c r="F12" s="51">
        <v>0</v>
      </c>
      <c r="G12" s="51">
        <v>0</v>
      </c>
      <c r="H12" s="51">
        <v>0</v>
      </c>
      <c r="I12" s="51">
        <v>640</v>
      </c>
      <c r="J12" s="51">
        <v>360</v>
      </c>
      <c r="K12" s="51">
        <v>0</v>
      </c>
      <c r="L12" s="51">
        <v>1000</v>
      </c>
      <c r="M12" s="51">
        <v>114</v>
      </c>
      <c r="N12" s="51">
        <v>1000</v>
      </c>
      <c r="O12" s="51">
        <v>1000</v>
      </c>
      <c r="P12" s="51">
        <v>114</v>
      </c>
    </row>
    <row r="13" spans="1:16" s="89" customFormat="1" ht="15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2753</v>
      </c>
      <c r="G13" s="51">
        <v>0</v>
      </c>
      <c r="H13" s="51">
        <v>830</v>
      </c>
      <c r="I13" s="51">
        <v>0</v>
      </c>
      <c r="J13" s="51">
        <v>360</v>
      </c>
      <c r="K13" s="51">
        <v>1240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13000</v>
      </c>
      <c r="I14" s="51">
        <v>0</v>
      </c>
      <c r="J14" s="51">
        <v>0</v>
      </c>
      <c r="K14" s="51">
        <v>620</v>
      </c>
      <c r="L14" s="51">
        <v>74</v>
      </c>
      <c r="M14" s="51">
        <v>0</v>
      </c>
      <c r="N14" s="51">
        <v>74</v>
      </c>
      <c r="O14" s="51">
        <v>74</v>
      </c>
      <c r="P14" s="51">
        <v>0</v>
      </c>
    </row>
    <row r="15" spans="1:16" s="89" customFormat="1" ht="15" hidden="1">
      <c r="A15" s="50" t="s">
        <v>53</v>
      </c>
      <c r="B15" s="51"/>
      <c r="C15" s="51"/>
      <c r="D15" s="51">
        <v>1000</v>
      </c>
      <c r="E15" s="51">
        <v>100</v>
      </c>
      <c r="F15" s="51">
        <v>0</v>
      </c>
      <c r="G15" s="51">
        <v>0</v>
      </c>
      <c r="H15" s="51">
        <v>16615</v>
      </c>
      <c r="I15" s="51">
        <v>115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5042</v>
      </c>
      <c r="G16" s="103">
        <v>24</v>
      </c>
      <c r="H16" s="51">
        <v>15324</v>
      </c>
      <c r="I16" s="51">
        <v>0</v>
      </c>
      <c r="J16" s="51">
        <v>0</v>
      </c>
      <c r="K16" s="51">
        <v>0</v>
      </c>
      <c r="L16" s="51">
        <v>966</v>
      </c>
      <c r="M16" s="51">
        <v>0</v>
      </c>
      <c r="N16" s="51">
        <v>966</v>
      </c>
      <c r="O16" s="51">
        <v>966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380</v>
      </c>
      <c r="E17" s="51">
        <v>0</v>
      </c>
      <c r="F17" s="51">
        <v>2000</v>
      </c>
      <c r="G17" s="104">
        <v>10.3</v>
      </c>
      <c r="H17" s="51">
        <v>430</v>
      </c>
      <c r="I17" s="51">
        <v>0</v>
      </c>
      <c r="J17" s="51">
        <v>0</v>
      </c>
      <c r="K17" s="51">
        <v>440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1475</v>
      </c>
      <c r="G18" s="104">
        <v>8.6</v>
      </c>
      <c r="H18" s="51">
        <v>15000</v>
      </c>
      <c r="I18" s="51">
        <v>0</v>
      </c>
      <c r="J18" s="51">
        <v>360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15000</v>
      </c>
      <c r="I19" s="98">
        <v>0</v>
      </c>
      <c r="J19" s="98">
        <v>173</v>
      </c>
      <c r="K19" s="98">
        <v>629</v>
      </c>
      <c r="L19" s="98">
        <v>1219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3.5" customHeight="1" hidden="1">
      <c r="A20" s="50" t="s">
        <v>58</v>
      </c>
      <c r="B20" s="98">
        <v>0</v>
      </c>
      <c r="C20" s="98">
        <v>0</v>
      </c>
      <c r="D20" s="98">
        <v>832</v>
      </c>
      <c r="E20" s="98">
        <v>0</v>
      </c>
      <c r="F20" s="98">
        <v>0</v>
      </c>
      <c r="G20" s="105">
        <v>0</v>
      </c>
      <c r="H20" s="98">
        <v>15000</v>
      </c>
      <c r="I20" s="98">
        <v>0</v>
      </c>
      <c r="J20" s="98">
        <v>3731</v>
      </c>
      <c r="K20" s="98">
        <v>0</v>
      </c>
      <c r="L20" s="98">
        <v>2119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0</v>
      </c>
      <c r="F21" s="147">
        <v>0</v>
      </c>
      <c r="G21" s="148">
        <v>0</v>
      </c>
      <c r="H21" s="147">
        <v>25007</v>
      </c>
      <c r="I21" s="147">
        <v>0</v>
      </c>
      <c r="J21" s="147">
        <v>0</v>
      </c>
      <c r="K21" s="147">
        <v>0</v>
      </c>
      <c r="L21" s="147">
        <v>650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1340</v>
      </c>
      <c r="G22" s="148">
        <v>5.5</v>
      </c>
      <c r="H22" s="147">
        <v>0</v>
      </c>
      <c r="I22" s="147">
        <v>0</v>
      </c>
      <c r="J22" s="147">
        <v>0</v>
      </c>
      <c r="K22" s="147">
        <v>0</v>
      </c>
      <c r="L22" s="147">
        <v>180</v>
      </c>
      <c r="M22" s="147">
        <v>0</v>
      </c>
      <c r="N22" s="147">
        <v>24500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1771</v>
      </c>
      <c r="E23" s="147">
        <v>0</v>
      </c>
      <c r="F23" s="147">
        <v>1020</v>
      </c>
      <c r="G23" s="148">
        <v>5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24500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1403</v>
      </c>
      <c r="E24" s="147">
        <v>0</v>
      </c>
      <c r="F24" s="147">
        <v>1999</v>
      </c>
      <c r="G24" s="148">
        <v>4.2</v>
      </c>
      <c r="H24" s="147">
        <v>500</v>
      </c>
      <c r="I24" s="147">
        <v>0</v>
      </c>
      <c r="J24" s="147">
        <v>150</v>
      </c>
      <c r="K24" s="147">
        <v>0</v>
      </c>
      <c r="L24" s="147">
        <v>0</v>
      </c>
      <c r="M24" s="147">
        <v>0</v>
      </c>
      <c r="N24" s="147">
        <v>50000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927</v>
      </c>
      <c r="E25" s="147">
        <v>0</v>
      </c>
      <c r="F25" s="147">
        <v>2569</v>
      </c>
      <c r="G25" s="148">
        <v>11</v>
      </c>
      <c r="H25" s="147">
        <v>1000</v>
      </c>
      <c r="I25" s="147">
        <v>0</v>
      </c>
      <c r="J25" s="147">
        <v>0</v>
      </c>
      <c r="K25" s="147">
        <v>0</v>
      </c>
      <c r="L25" s="147">
        <v>60</v>
      </c>
      <c r="M25" s="147">
        <v>0</v>
      </c>
      <c r="N25" s="147">
        <v>50000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660</v>
      </c>
      <c r="E26" s="147">
        <v>0</v>
      </c>
      <c r="F26" s="147">
        <v>4566</v>
      </c>
      <c r="G26" s="148">
        <v>21</v>
      </c>
      <c r="H26" s="147">
        <v>400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50000</v>
      </c>
      <c r="O26" s="147">
        <v>0</v>
      </c>
      <c r="P26" s="147">
        <v>120000</v>
      </c>
    </row>
    <row r="27" spans="1:16" s="89" customFormat="1" ht="15.75" customHeight="1" hidden="1">
      <c r="A27" s="141" t="s">
        <v>129</v>
      </c>
      <c r="B27" s="98"/>
      <c r="C27" s="98"/>
      <c r="D27" s="91">
        <v>3050</v>
      </c>
      <c r="E27" s="91">
        <v>0</v>
      </c>
      <c r="F27" s="91">
        <v>1050</v>
      </c>
      <c r="G27" s="142">
        <v>2.9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50000</v>
      </c>
      <c r="O27" s="91">
        <v>0</v>
      </c>
      <c r="P27" s="91">
        <v>120000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1114</v>
      </c>
      <c r="G28" s="142">
        <v>3.9</v>
      </c>
      <c r="H28" s="91">
        <v>0</v>
      </c>
      <c r="I28" s="91">
        <v>0</v>
      </c>
      <c r="J28" s="91">
        <v>0</v>
      </c>
      <c r="K28" s="91">
        <v>0</v>
      </c>
      <c r="L28" s="91">
        <v>70</v>
      </c>
      <c r="M28" s="91">
        <v>0</v>
      </c>
      <c r="N28" s="91">
        <v>50000</v>
      </c>
      <c r="O28" s="91">
        <v>0</v>
      </c>
      <c r="P28" s="91">
        <v>120000</v>
      </c>
    </row>
    <row r="29" spans="1:16" s="89" customFormat="1" ht="15.75" customHeight="1">
      <c r="A29" s="141" t="s">
        <v>149</v>
      </c>
      <c r="B29" s="98"/>
      <c r="C29" s="98"/>
      <c r="D29" s="91">
        <v>2200</v>
      </c>
      <c r="E29" s="91">
        <v>0</v>
      </c>
      <c r="F29" s="91">
        <v>1959</v>
      </c>
      <c r="G29" s="142">
        <v>4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50000</v>
      </c>
      <c r="O29" s="91">
        <v>0</v>
      </c>
      <c r="P29" s="91">
        <v>120000</v>
      </c>
    </row>
    <row r="30" spans="1:16" s="89" customFormat="1" ht="15.75" customHeight="1">
      <c r="A30" s="141" t="s">
        <v>150</v>
      </c>
      <c r="B30" s="98"/>
      <c r="C30" s="98"/>
      <c r="D30" s="91">
        <v>900</v>
      </c>
      <c r="E30" s="91">
        <v>0</v>
      </c>
      <c r="F30" s="91">
        <v>1835</v>
      </c>
      <c r="G30" s="142">
        <v>6.3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50000</v>
      </c>
      <c r="O30" s="91">
        <v>0</v>
      </c>
      <c r="P30" s="91">
        <v>120000</v>
      </c>
    </row>
    <row r="31" spans="1:16" s="89" customFormat="1" ht="15.75" customHeight="1">
      <c r="A31" s="141" t="s">
        <v>153</v>
      </c>
      <c r="B31" s="98"/>
      <c r="C31" s="98"/>
      <c r="D31" s="91">
        <v>934</v>
      </c>
      <c r="E31" s="91">
        <v>0</v>
      </c>
      <c r="F31" s="91">
        <v>4365</v>
      </c>
      <c r="G31" s="142">
        <v>11.4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38315</v>
      </c>
      <c r="O31" s="91">
        <v>0</v>
      </c>
      <c r="P31" s="91">
        <v>120000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>SUM(D34:D36)</f>
        <v>0</v>
      </c>
      <c r="E32" s="147">
        <f aca="true" t="shared" si="0" ref="E32:M32">SUM(E34:E36)</f>
        <v>0</v>
      </c>
      <c r="F32" s="147">
        <f t="shared" si="0"/>
        <v>1015</v>
      </c>
      <c r="G32" s="148">
        <f t="shared" si="0"/>
        <v>2.5</v>
      </c>
      <c r="H32" s="147">
        <f t="shared" si="0"/>
        <v>0</v>
      </c>
      <c r="I32" s="147">
        <f t="shared" si="0"/>
        <v>0</v>
      </c>
      <c r="J32" s="147">
        <f t="shared" si="0"/>
        <v>981</v>
      </c>
      <c r="K32" s="147">
        <f t="shared" si="0"/>
        <v>0</v>
      </c>
      <c r="L32" s="147">
        <f t="shared" si="0"/>
        <v>1061</v>
      </c>
      <c r="M32" s="147">
        <f t="shared" si="0"/>
        <v>0</v>
      </c>
      <c r="N32" s="147">
        <f>SUM(N34:N36)</f>
        <v>38315</v>
      </c>
      <c r="O32" s="147">
        <f>SUM(O34:O36)</f>
        <v>0</v>
      </c>
      <c r="P32" s="147">
        <f>SUM(P34:P36)</f>
        <v>120000</v>
      </c>
    </row>
    <row r="33" spans="1:16" s="89" customFormat="1" ht="7.5" customHeight="1">
      <c r="A33" s="93"/>
      <c r="B33" s="106"/>
      <c r="C33" s="106"/>
      <c r="D33" s="154"/>
      <c r="E33" s="154"/>
      <c r="F33" s="154"/>
      <c r="G33" s="155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89" customFormat="1" ht="13.5" customHeight="1">
      <c r="A34" s="107" t="s">
        <v>70</v>
      </c>
      <c r="B34" s="106"/>
      <c r="C34" s="106"/>
      <c r="D34" s="154">
        <v>0</v>
      </c>
      <c r="E34" s="154">
        <v>0</v>
      </c>
      <c r="F34" s="154">
        <v>1015</v>
      </c>
      <c r="G34" s="156">
        <v>2.5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</row>
    <row r="35" spans="1:16" s="89" customFormat="1" ht="13.5" customHeight="1" hidden="1">
      <c r="A35" s="107" t="s">
        <v>110</v>
      </c>
      <c r="B35" s="106"/>
      <c r="C35" s="106"/>
      <c r="D35" s="154">
        <v>0</v>
      </c>
      <c r="E35" s="154">
        <v>0</v>
      </c>
      <c r="F35" s="154">
        <v>0</v>
      </c>
      <c r="G35" s="156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54">
        <v>0</v>
      </c>
      <c r="O35" s="154">
        <v>0</v>
      </c>
      <c r="P35" s="154">
        <v>0</v>
      </c>
    </row>
    <row r="36" spans="1:16" s="89" customFormat="1" ht="13.5" customHeight="1">
      <c r="A36" s="94" t="s">
        <v>59</v>
      </c>
      <c r="B36" s="97"/>
      <c r="C36" s="97"/>
      <c r="D36" s="143">
        <v>0</v>
      </c>
      <c r="E36" s="143">
        <v>0</v>
      </c>
      <c r="F36" s="143">
        <v>0</v>
      </c>
      <c r="G36" s="144">
        <v>0</v>
      </c>
      <c r="H36" s="143">
        <v>0</v>
      </c>
      <c r="I36" s="143">
        <v>0</v>
      </c>
      <c r="J36" s="143">
        <v>981</v>
      </c>
      <c r="K36" s="143">
        <v>0</v>
      </c>
      <c r="L36" s="143">
        <v>1061</v>
      </c>
      <c r="M36" s="143">
        <v>0</v>
      </c>
      <c r="N36" s="143">
        <v>38315</v>
      </c>
      <c r="O36" s="143">
        <v>0</v>
      </c>
      <c r="P36" s="143">
        <v>120000</v>
      </c>
    </row>
    <row r="37" ht="14.25" customHeight="1">
      <c r="A37" s="40" t="s">
        <v>107</v>
      </c>
    </row>
  </sheetData>
  <sheetProtection/>
  <mergeCells count="1">
    <mergeCell ref="A2:A4"/>
  </mergeCells>
  <printOptions horizontalCentered="1"/>
  <pageMargins left="0.7086614173228347" right="0.1968503937007874" top="4.133858267716536" bottom="0.6692913385826772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9.625" style="4" customWidth="1"/>
    <col min="10" max="10" width="7.50390625" style="4" customWidth="1"/>
    <col min="11" max="11" width="9.125" style="4" customWidth="1"/>
    <col min="12" max="12" width="7.375" style="4" customWidth="1"/>
    <col min="13" max="13" width="9.625" style="4" customWidth="1"/>
    <col min="14" max="14" width="8.125" style="4" customWidth="1"/>
    <col min="15" max="15" width="10.125" style="4" customWidth="1"/>
    <col min="16" max="16" width="12.875" style="4" customWidth="1"/>
    <col min="17" max="16384" width="9.00390625" style="4" customWidth="1"/>
  </cols>
  <sheetData>
    <row r="1" spans="1:16" s="3" customFormat="1" ht="57" customHeight="1">
      <c r="A1" s="174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1189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188</v>
      </c>
      <c r="K6" s="51">
        <v>0</v>
      </c>
      <c r="L6" s="51">
        <v>243</v>
      </c>
      <c r="M6" s="51">
        <v>0</v>
      </c>
      <c r="N6" s="51">
        <v>243</v>
      </c>
      <c r="O6" s="51">
        <v>243</v>
      </c>
      <c r="P6" s="51">
        <v>0</v>
      </c>
    </row>
    <row r="7" spans="1:16" s="89" customFormat="1" ht="15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0</v>
      </c>
      <c r="L7" s="51">
        <v>1903</v>
      </c>
      <c r="M7" s="51">
        <v>0</v>
      </c>
      <c r="N7" s="51">
        <v>1903</v>
      </c>
      <c r="O7" s="51">
        <v>1903</v>
      </c>
      <c r="P7" s="51">
        <v>0</v>
      </c>
    </row>
    <row r="8" spans="1:16" s="89" customFormat="1" ht="15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0</v>
      </c>
      <c r="K8" s="51">
        <v>0</v>
      </c>
      <c r="L8" s="51">
        <v>1268</v>
      </c>
      <c r="M8" s="51">
        <v>0</v>
      </c>
      <c r="N8" s="51">
        <v>1268</v>
      </c>
      <c r="O8" s="51">
        <v>1268</v>
      </c>
      <c r="P8" s="51">
        <v>0</v>
      </c>
    </row>
    <row r="9" spans="1:16" s="89" customFormat="1" ht="15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0</v>
      </c>
      <c r="L9" s="51">
        <v>21</v>
      </c>
      <c r="M9" s="51">
        <v>0</v>
      </c>
      <c r="N9" s="51">
        <v>21</v>
      </c>
      <c r="O9" s="51">
        <v>21</v>
      </c>
      <c r="P9" s="51">
        <v>0</v>
      </c>
    </row>
    <row r="10" spans="1:16" s="89" customFormat="1" ht="30" hidden="1">
      <c r="A10" s="50" t="s">
        <v>44</v>
      </c>
      <c r="B10" s="51">
        <v>0</v>
      </c>
      <c r="C10" s="51">
        <v>0</v>
      </c>
      <c r="D10" s="51">
        <v>0</v>
      </c>
      <c r="E10" s="51">
        <v>0</v>
      </c>
      <c r="F10" s="91" t="s">
        <v>37</v>
      </c>
      <c r="G10" s="91" t="s">
        <v>37</v>
      </c>
      <c r="H10" s="51">
        <v>0</v>
      </c>
      <c r="I10" s="51">
        <v>0</v>
      </c>
      <c r="J10" s="51">
        <v>365</v>
      </c>
      <c r="K10" s="51">
        <v>0</v>
      </c>
      <c r="L10" s="51">
        <v>69</v>
      </c>
      <c r="M10" s="51">
        <v>0</v>
      </c>
      <c r="N10" s="51">
        <v>69</v>
      </c>
      <c r="O10" s="51">
        <v>69</v>
      </c>
      <c r="P10" s="51">
        <v>0</v>
      </c>
    </row>
    <row r="11" spans="1:16" s="89" customFormat="1" ht="15" hidden="1">
      <c r="A11" s="50" t="s">
        <v>45</v>
      </c>
      <c r="B11" s="51">
        <v>0</v>
      </c>
      <c r="C11" s="51">
        <v>1220</v>
      </c>
      <c r="D11" s="51">
        <v>0</v>
      </c>
      <c r="E11" s="51">
        <v>1220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0</v>
      </c>
      <c r="L11" s="51">
        <v>1614</v>
      </c>
      <c r="M11" s="51">
        <v>0</v>
      </c>
      <c r="N11" s="51">
        <v>1614</v>
      </c>
      <c r="O11" s="51">
        <v>1614</v>
      </c>
      <c r="P11" s="51">
        <v>0</v>
      </c>
    </row>
    <row r="12" spans="1:16" s="89" customFormat="1" ht="15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450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hidden="1">
      <c r="A13" s="50" t="s">
        <v>33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3</v>
      </c>
      <c r="H13" s="51">
        <v>750</v>
      </c>
      <c r="I13" s="51">
        <v>0</v>
      </c>
      <c r="J13" s="51">
        <v>0</v>
      </c>
      <c r="K13" s="51">
        <v>200</v>
      </c>
      <c r="L13" s="51">
        <v>120</v>
      </c>
      <c r="M13" s="51">
        <v>0</v>
      </c>
      <c r="N13" s="51">
        <v>120</v>
      </c>
      <c r="O13" s="51">
        <v>120</v>
      </c>
      <c r="P13" s="51">
        <v>0</v>
      </c>
    </row>
    <row r="14" spans="1:16" s="89" customFormat="1" ht="15" hidden="1">
      <c r="A14" s="50" t="s">
        <v>34</v>
      </c>
      <c r="B14" s="51"/>
      <c r="C14" s="51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505</v>
      </c>
      <c r="K14" s="51">
        <v>0</v>
      </c>
      <c r="L14" s="51">
        <v>275</v>
      </c>
      <c r="M14" s="51">
        <v>0</v>
      </c>
      <c r="N14" s="51">
        <v>275</v>
      </c>
      <c r="O14" s="51">
        <v>275</v>
      </c>
      <c r="P14" s="51">
        <v>0</v>
      </c>
    </row>
    <row r="15" spans="1:16" s="89" customFormat="1" ht="15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.7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2000</v>
      </c>
      <c r="I16" s="51">
        <v>0</v>
      </c>
      <c r="J16" s="51">
        <v>0</v>
      </c>
      <c r="K16" s="51">
        <v>0</v>
      </c>
      <c r="L16" s="51">
        <v>225</v>
      </c>
      <c r="M16" s="51">
        <v>0</v>
      </c>
      <c r="N16" s="51">
        <v>225</v>
      </c>
      <c r="O16" s="51">
        <v>225</v>
      </c>
      <c r="P16" s="51">
        <v>0</v>
      </c>
    </row>
    <row r="17" spans="1:16" s="89" customFormat="1" ht="15.75" customHeight="1" hidden="1">
      <c r="A17" s="50" t="s">
        <v>55</v>
      </c>
      <c r="B17" s="51"/>
      <c r="C17" s="51"/>
      <c r="D17" s="51">
        <v>115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500</v>
      </c>
      <c r="M17" s="51">
        <v>0</v>
      </c>
      <c r="N17" s="51">
        <v>500</v>
      </c>
      <c r="O17" s="51">
        <v>500</v>
      </c>
      <c r="P17" s="51">
        <v>0</v>
      </c>
    </row>
    <row r="18" spans="1:16" s="89" customFormat="1" ht="15.75" customHeight="1" hidden="1">
      <c r="A18" s="50" t="s">
        <v>56</v>
      </c>
      <c r="B18" s="51"/>
      <c r="C18" s="51"/>
      <c r="D18" s="51">
        <v>0</v>
      </c>
      <c r="E18" s="51">
        <v>0</v>
      </c>
      <c r="F18" s="51">
        <v>0</v>
      </c>
      <c r="G18" s="51">
        <v>0</v>
      </c>
      <c r="H18" s="51">
        <v>200</v>
      </c>
      <c r="I18" s="51">
        <v>0</v>
      </c>
      <c r="J18" s="51">
        <v>190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.75" customHeight="1" hidden="1">
      <c r="A19" s="50" t="s">
        <v>57</v>
      </c>
      <c r="B19" s="98">
        <v>0</v>
      </c>
      <c r="C19" s="98">
        <v>0</v>
      </c>
      <c r="D19" s="98">
        <v>190</v>
      </c>
      <c r="E19" s="98">
        <v>0</v>
      </c>
      <c r="F19" s="98">
        <v>0</v>
      </c>
      <c r="G19" s="98">
        <v>0</v>
      </c>
      <c r="H19" s="98">
        <v>2000</v>
      </c>
      <c r="I19" s="98">
        <v>0</v>
      </c>
      <c r="J19" s="98">
        <v>0</v>
      </c>
      <c r="K19" s="98">
        <v>164</v>
      </c>
      <c r="L19" s="98">
        <v>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.7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104">
        <v>0</v>
      </c>
      <c r="H20" s="98">
        <v>2050</v>
      </c>
      <c r="I20" s="98">
        <v>0</v>
      </c>
      <c r="J20" s="98">
        <v>804</v>
      </c>
      <c r="K20" s="98">
        <v>434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0</v>
      </c>
      <c r="F21" s="147">
        <v>0</v>
      </c>
      <c r="G21" s="156">
        <v>0</v>
      </c>
      <c r="H21" s="147">
        <v>0</v>
      </c>
      <c r="I21" s="147">
        <v>0</v>
      </c>
      <c r="J21" s="147">
        <v>1219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1350</v>
      </c>
      <c r="E22" s="147">
        <v>0</v>
      </c>
      <c r="F22" s="147">
        <v>0</v>
      </c>
      <c r="G22" s="156">
        <v>0</v>
      </c>
      <c r="H22" s="147">
        <v>0</v>
      </c>
      <c r="I22" s="147">
        <v>0</v>
      </c>
      <c r="J22" s="147">
        <v>1311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420</v>
      </c>
      <c r="E23" s="147">
        <v>1680</v>
      </c>
      <c r="F23" s="147">
        <v>0</v>
      </c>
      <c r="G23" s="156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300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1900</v>
      </c>
      <c r="G24" s="156">
        <v>6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18800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0</v>
      </c>
      <c r="G25" s="156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21600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0</v>
      </c>
      <c r="F26" s="147">
        <v>213</v>
      </c>
      <c r="G26" s="156">
        <v>0</v>
      </c>
      <c r="H26" s="147">
        <v>1501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16000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600</v>
      </c>
      <c r="I27" s="91">
        <v>0</v>
      </c>
      <c r="J27" s="91">
        <v>0</v>
      </c>
      <c r="K27" s="91">
        <v>38</v>
      </c>
      <c r="L27" s="91">
        <v>0</v>
      </c>
      <c r="M27" s="91">
        <v>0</v>
      </c>
      <c r="N27" s="91">
        <v>16000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2500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16000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98"/>
      <c r="C29" s="98"/>
      <c r="D29" s="91">
        <v>110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16000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70</v>
      </c>
      <c r="L30" s="91">
        <v>0</v>
      </c>
      <c r="M30" s="91">
        <v>0</v>
      </c>
      <c r="N30" s="91">
        <v>16000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16000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98">
        <v>0</v>
      </c>
      <c r="C32" s="98">
        <v>0</v>
      </c>
      <c r="D32" s="147">
        <f aca="true" t="shared" si="0" ref="D32:P32">SUM(D34:D35)</f>
        <v>0</v>
      </c>
      <c r="E32" s="147">
        <f t="shared" si="0"/>
        <v>0</v>
      </c>
      <c r="F32" s="147">
        <f t="shared" si="0"/>
        <v>0</v>
      </c>
      <c r="G32" s="148">
        <f t="shared" si="0"/>
        <v>330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 t="shared" si="0"/>
        <v>16000</v>
      </c>
      <c r="O32" s="147">
        <f t="shared" si="0"/>
        <v>0</v>
      </c>
      <c r="P32" s="147">
        <f t="shared" si="0"/>
        <v>4000</v>
      </c>
    </row>
    <row r="33" spans="1:16" s="89" customFormat="1" ht="5.25" customHeight="1">
      <c r="A33" s="93"/>
      <c r="B33" s="98"/>
      <c r="C33" s="98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</row>
    <row r="34" spans="1:16" s="89" customFormat="1" ht="13.5" customHeight="1">
      <c r="A34" s="107" t="s">
        <v>111</v>
      </c>
      <c r="B34" s="101"/>
      <c r="C34" s="101"/>
      <c r="D34" s="147">
        <v>0</v>
      </c>
      <c r="E34" s="147">
        <v>0</v>
      </c>
      <c r="F34" s="147">
        <v>0</v>
      </c>
      <c r="G34" s="156">
        <v>330</v>
      </c>
      <c r="H34" s="147">
        <f>SUM(H36)</f>
        <v>0</v>
      </c>
      <c r="I34" s="147">
        <f>SUM(I36)</f>
        <v>0</v>
      </c>
      <c r="J34" s="147">
        <v>0</v>
      </c>
      <c r="K34" s="147">
        <v>0</v>
      </c>
      <c r="L34" s="147">
        <v>0</v>
      </c>
      <c r="M34" s="147">
        <f>SUM(M36)</f>
        <v>0</v>
      </c>
      <c r="N34" s="147">
        <f>SUM(N36)</f>
        <v>0</v>
      </c>
      <c r="O34" s="147">
        <f>SUM(O36)</f>
        <v>0</v>
      </c>
      <c r="P34" s="147">
        <f>SUM(P36)</f>
        <v>0</v>
      </c>
    </row>
    <row r="35" spans="1:16" s="89" customFormat="1" ht="15.75" customHeight="1">
      <c r="A35" s="94" t="s">
        <v>59</v>
      </c>
      <c r="B35" s="108">
        <f>SUM(B37)</f>
        <v>0</v>
      </c>
      <c r="C35" s="108">
        <f>SUM(C37)</f>
        <v>0</v>
      </c>
      <c r="D35" s="157">
        <v>0</v>
      </c>
      <c r="E35" s="157">
        <v>0</v>
      </c>
      <c r="F35" s="157">
        <f>SUM(F37)</f>
        <v>0</v>
      </c>
      <c r="G35" s="144">
        <v>0</v>
      </c>
      <c r="H35" s="157">
        <v>0</v>
      </c>
      <c r="I35" s="157">
        <f>SUM(I37)</f>
        <v>0</v>
      </c>
      <c r="J35" s="157">
        <v>0</v>
      </c>
      <c r="K35" s="157">
        <v>0</v>
      </c>
      <c r="L35" s="157">
        <v>0</v>
      </c>
      <c r="M35" s="157">
        <f>SUM(M37)</f>
        <v>0</v>
      </c>
      <c r="N35" s="157">
        <v>16000</v>
      </c>
      <c r="O35" s="157">
        <f>SUM(O37)</f>
        <v>0</v>
      </c>
      <c r="P35" s="157">
        <v>4000</v>
      </c>
    </row>
    <row r="36" spans="1:16" ht="16.5" customHeight="1" hidden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1"/>
      <c r="O36" s="11"/>
      <c r="P36" s="12"/>
    </row>
    <row r="37" spans="1:16" ht="16.5" hidden="1">
      <c r="A37" s="7" t="s">
        <v>22</v>
      </c>
      <c r="B37" s="14">
        <v>0</v>
      </c>
      <c r="C37" s="14">
        <v>0</v>
      </c>
      <c r="D37" s="14">
        <v>190</v>
      </c>
      <c r="E37" s="14">
        <v>0</v>
      </c>
      <c r="F37" s="14">
        <v>0</v>
      </c>
      <c r="G37" s="14">
        <v>0</v>
      </c>
      <c r="H37" s="14">
        <v>2000</v>
      </c>
      <c r="I37" s="14">
        <v>0</v>
      </c>
      <c r="J37" s="14">
        <v>0</v>
      </c>
      <c r="K37" s="14">
        <v>164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ht="18" customHeight="1">
      <c r="A38" s="40" t="s">
        <v>107</v>
      </c>
    </row>
  </sheetData>
  <sheetProtection/>
  <mergeCells count="1">
    <mergeCell ref="A2:A4"/>
  </mergeCells>
  <printOptions horizontalCentered="1"/>
  <pageMargins left="0.6692913385826772" right="0.5118110236220472" top="0.984251968503937" bottom="0.5905511811023623" header="0.5905511811023623" footer="0.59055118110236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375" style="4" customWidth="1"/>
    <col min="6" max="6" width="7.625" style="4" customWidth="1"/>
    <col min="7" max="7" width="6.625" style="4" customWidth="1"/>
    <col min="8" max="8" width="7.50390625" style="4" customWidth="1"/>
    <col min="9" max="9" width="8.875" style="4" customWidth="1"/>
    <col min="10" max="10" width="7.50390625" style="4" customWidth="1"/>
    <col min="11" max="11" width="9.125" style="4" customWidth="1"/>
    <col min="12" max="12" width="7.50390625" style="4" customWidth="1"/>
    <col min="13" max="13" width="9.375" style="4" customWidth="1"/>
    <col min="14" max="14" width="8.125" style="4" customWidth="1"/>
    <col min="15" max="15" width="9.375" style="4" customWidth="1"/>
    <col min="16" max="16" width="13.125" style="4" customWidth="1"/>
    <col min="17" max="16384" width="9.00390625" style="4" customWidth="1"/>
  </cols>
  <sheetData>
    <row r="1" spans="1:16" s="3" customFormat="1" ht="57.75" customHeight="1">
      <c r="A1" s="174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5" customHeight="1" hidden="1">
      <c r="A5" s="90" t="s">
        <v>24</v>
      </c>
      <c r="B5" s="51">
        <v>0</v>
      </c>
      <c r="C5" s="51">
        <v>650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350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5" customHeight="1" hidden="1">
      <c r="A6" s="90" t="s">
        <v>25</v>
      </c>
      <c r="B6" s="51">
        <v>0</v>
      </c>
      <c r="C6" s="51">
        <v>300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425</v>
      </c>
      <c r="K6" s="51">
        <v>80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0</v>
      </c>
      <c r="C7" s="51">
        <v>1351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0</v>
      </c>
      <c r="K7" s="51">
        <v>1078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</row>
    <row r="8" spans="1:16" s="89" customFormat="1" ht="1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972</v>
      </c>
      <c r="K8" s="51">
        <v>0</v>
      </c>
      <c r="L8" s="51">
        <v>1149</v>
      </c>
      <c r="M8" s="51">
        <v>0</v>
      </c>
      <c r="N8" s="51">
        <v>1149</v>
      </c>
      <c r="O8" s="51">
        <v>1149</v>
      </c>
      <c r="P8" s="51">
        <v>0</v>
      </c>
    </row>
    <row r="9" spans="1:16" s="89" customFormat="1" ht="15" customHeight="1" hidden="1">
      <c r="A9" s="90" t="s">
        <v>23</v>
      </c>
      <c r="B9" s="51">
        <v>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0</v>
      </c>
      <c r="K9" s="51">
        <v>1049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356</v>
      </c>
      <c r="D10" s="51">
        <v>0</v>
      </c>
      <c r="E10" s="51">
        <v>356</v>
      </c>
      <c r="F10" s="91" t="s">
        <v>37</v>
      </c>
      <c r="G10" s="91" t="s">
        <v>37</v>
      </c>
      <c r="H10" s="51">
        <v>0</v>
      </c>
      <c r="I10" s="51">
        <v>0</v>
      </c>
      <c r="J10" s="51">
        <v>0</v>
      </c>
      <c r="K10" s="51">
        <v>150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customHeight="1" hidden="1">
      <c r="A11" s="50" t="s">
        <v>45</v>
      </c>
      <c r="B11" s="51">
        <v>0</v>
      </c>
      <c r="C11" s="51">
        <v>0</v>
      </c>
      <c r="D11" s="51">
        <v>0</v>
      </c>
      <c r="E11" s="51">
        <v>0</v>
      </c>
      <c r="F11" s="91" t="s">
        <v>37</v>
      </c>
      <c r="G11" s="91" t="s">
        <v>37</v>
      </c>
      <c r="H11" s="51">
        <v>0</v>
      </c>
      <c r="I11" s="51">
        <v>0</v>
      </c>
      <c r="J11" s="51">
        <v>0</v>
      </c>
      <c r="K11" s="51">
        <v>1352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98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s="89" customFormat="1" ht="15" customHeight="1" hidden="1">
      <c r="A13" s="50" t="s">
        <v>33</v>
      </c>
      <c r="B13" s="51">
        <v>0</v>
      </c>
      <c r="C13" s="51">
        <v>600</v>
      </c>
      <c r="D13" s="51">
        <v>0</v>
      </c>
      <c r="E13" s="51">
        <v>600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974</v>
      </c>
      <c r="G14" s="51">
        <v>0</v>
      </c>
      <c r="H14" s="51">
        <v>0</v>
      </c>
      <c r="I14" s="51">
        <v>0</v>
      </c>
      <c r="J14" s="51">
        <v>32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500</v>
      </c>
      <c r="F15" s="51">
        <v>0</v>
      </c>
      <c r="G15" s="92">
        <v>1.5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60</v>
      </c>
      <c r="N15" s="51">
        <v>0</v>
      </c>
      <c r="O15" s="51">
        <v>0</v>
      </c>
      <c r="P15" s="51">
        <v>60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150</v>
      </c>
      <c r="F16" s="51">
        <v>0</v>
      </c>
      <c r="G16" s="51">
        <v>0</v>
      </c>
      <c r="H16" s="51">
        <v>0</v>
      </c>
      <c r="I16" s="51">
        <v>250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0</v>
      </c>
      <c r="E18" s="51">
        <v>426</v>
      </c>
      <c r="F18" s="51">
        <v>0</v>
      </c>
      <c r="G18" s="92">
        <v>10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51">
        <v>0</v>
      </c>
      <c r="C19" s="51">
        <v>0</v>
      </c>
      <c r="D19" s="51">
        <v>0</v>
      </c>
      <c r="E19" s="51">
        <v>1101</v>
      </c>
      <c r="F19" s="51">
        <v>0</v>
      </c>
      <c r="G19" s="92">
        <v>10.8</v>
      </c>
      <c r="H19" s="51">
        <v>0</v>
      </c>
      <c r="I19" s="51">
        <v>580</v>
      </c>
      <c r="J19" s="51">
        <v>0</v>
      </c>
      <c r="K19" s="51">
        <v>0</v>
      </c>
      <c r="L19" s="51">
        <v>0</v>
      </c>
      <c r="M19" s="51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51">
        <v>0</v>
      </c>
      <c r="C20" s="51">
        <v>0</v>
      </c>
      <c r="D20" s="51">
        <v>60</v>
      </c>
      <c r="E20" s="51">
        <v>1013</v>
      </c>
      <c r="F20" s="51">
        <v>0</v>
      </c>
      <c r="G20" s="92">
        <v>90</v>
      </c>
      <c r="H20" s="51">
        <v>0</v>
      </c>
      <c r="I20" s="51">
        <v>650</v>
      </c>
      <c r="J20" s="51">
        <v>0</v>
      </c>
      <c r="K20" s="51">
        <v>0</v>
      </c>
      <c r="L20" s="51">
        <v>0</v>
      </c>
      <c r="M20" s="51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51"/>
      <c r="C21" s="51"/>
      <c r="D21" s="91">
        <v>0</v>
      </c>
      <c r="E21" s="91">
        <v>875</v>
      </c>
      <c r="F21" s="91">
        <v>0</v>
      </c>
      <c r="G21" s="142">
        <v>10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51">
        <v>0</v>
      </c>
      <c r="C22" s="51">
        <v>0</v>
      </c>
      <c r="D22" s="91">
        <v>200</v>
      </c>
      <c r="E22" s="91">
        <v>500</v>
      </c>
      <c r="F22" s="91">
        <v>0</v>
      </c>
      <c r="G22" s="142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1:16" s="89" customFormat="1" ht="15.75" customHeight="1" hidden="1">
      <c r="A23" s="141" t="s">
        <v>119</v>
      </c>
      <c r="B23" s="51"/>
      <c r="C23" s="51"/>
      <c r="D23" s="91">
        <v>200</v>
      </c>
      <c r="E23" s="91">
        <v>0</v>
      </c>
      <c r="F23" s="91">
        <v>0</v>
      </c>
      <c r="G23" s="142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1:16" s="89" customFormat="1" ht="15.75" customHeight="1" hidden="1">
      <c r="A24" s="141" t="s">
        <v>120</v>
      </c>
      <c r="B24" s="51"/>
      <c r="C24" s="51"/>
      <c r="D24" s="91">
        <v>0</v>
      </c>
      <c r="E24" s="91">
        <v>220</v>
      </c>
      <c r="F24" s="91">
        <v>0</v>
      </c>
      <c r="G24" s="14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12843</v>
      </c>
      <c r="O24" s="91">
        <v>0</v>
      </c>
      <c r="P24" s="91">
        <v>0</v>
      </c>
    </row>
    <row r="25" spans="1:16" s="89" customFormat="1" ht="15.75" customHeight="1" hidden="1">
      <c r="A25" s="141" t="s">
        <v>123</v>
      </c>
      <c r="B25" s="51"/>
      <c r="C25" s="51"/>
      <c r="D25" s="91">
        <v>100</v>
      </c>
      <c r="E25" s="91">
        <v>0</v>
      </c>
      <c r="F25" s="91">
        <v>0</v>
      </c>
      <c r="G25" s="142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500</v>
      </c>
      <c r="N25" s="91">
        <v>60</v>
      </c>
      <c r="O25" s="91">
        <v>50</v>
      </c>
      <c r="P25" s="91">
        <v>0</v>
      </c>
    </row>
    <row r="26" spans="1:16" s="89" customFormat="1" ht="15.75" customHeight="1" hidden="1">
      <c r="A26" s="141" t="s">
        <v>126</v>
      </c>
      <c r="B26" s="51"/>
      <c r="C26" s="51"/>
      <c r="D26" s="91">
        <v>0</v>
      </c>
      <c r="E26" s="91">
        <v>730</v>
      </c>
      <c r="F26" s="91">
        <v>0</v>
      </c>
      <c r="G26" s="142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</row>
    <row r="27" spans="1:16" s="89" customFormat="1" ht="15.75" customHeight="1" hidden="1">
      <c r="A27" s="141" t="s">
        <v>129</v>
      </c>
      <c r="B27" s="51"/>
      <c r="C27" s="51"/>
      <c r="D27" s="91">
        <v>0</v>
      </c>
      <c r="E27" s="91">
        <v>794</v>
      </c>
      <c r="F27" s="91">
        <v>1053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100</v>
      </c>
      <c r="P27" s="91">
        <v>0</v>
      </c>
    </row>
    <row r="28" spans="1:16" s="89" customFormat="1" ht="15.75" customHeight="1">
      <c r="A28" s="141" t="s">
        <v>142</v>
      </c>
      <c r="B28" s="51"/>
      <c r="C28" s="51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89" customFormat="1" ht="15.75" customHeight="1">
      <c r="A29" s="141" t="s">
        <v>149</v>
      </c>
      <c r="B29" s="51"/>
      <c r="C29" s="51"/>
      <c r="D29" s="91">
        <v>0</v>
      </c>
      <c r="E29" s="91">
        <v>0</v>
      </c>
      <c r="F29" s="91">
        <v>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s="89" customFormat="1" ht="15.75" customHeight="1">
      <c r="A30" s="141" t="s">
        <v>150</v>
      </c>
      <c r="B30" s="51"/>
      <c r="C30" s="51"/>
      <c r="D30" s="91">
        <v>0</v>
      </c>
      <c r="E30" s="91">
        <v>0</v>
      </c>
      <c r="F30" s="91">
        <v>1054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89" customFormat="1" ht="15.75" customHeight="1">
      <c r="A31" s="141" t="s">
        <v>153</v>
      </c>
      <c r="B31" s="51"/>
      <c r="C31" s="51"/>
      <c r="D31" s="91">
        <v>0</v>
      </c>
      <c r="E31" s="91">
        <v>0</v>
      </c>
      <c r="F31" s="91">
        <v>0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</row>
    <row r="32" spans="1:16" s="89" customFormat="1" ht="15.75" customHeight="1">
      <c r="A32" s="141" t="s">
        <v>161</v>
      </c>
      <c r="B32" s="51">
        <v>0</v>
      </c>
      <c r="C32" s="51">
        <v>0</v>
      </c>
      <c r="D32" s="91">
        <f>D34</f>
        <v>0</v>
      </c>
      <c r="E32" s="91">
        <f aca="true" t="shared" si="0" ref="E32:M32">E34</f>
        <v>0</v>
      </c>
      <c r="F32" s="91">
        <f t="shared" si="0"/>
        <v>0</v>
      </c>
      <c r="G32" s="142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  <c r="K32" s="91">
        <f t="shared" si="0"/>
        <v>0</v>
      </c>
      <c r="L32" s="91">
        <f t="shared" si="0"/>
        <v>0</v>
      </c>
      <c r="M32" s="91">
        <f t="shared" si="0"/>
        <v>0</v>
      </c>
      <c r="N32" s="91">
        <f>N34</f>
        <v>0</v>
      </c>
      <c r="O32" s="91">
        <f>O34</f>
        <v>0</v>
      </c>
      <c r="P32" s="91">
        <f>P34</f>
        <v>0</v>
      </c>
    </row>
    <row r="33" spans="1:16" s="89" customFormat="1" ht="15.75" customHeight="1">
      <c r="A33" s="200"/>
      <c r="B33" s="95"/>
      <c r="C33" s="95"/>
      <c r="D33" s="201"/>
      <c r="E33" s="201"/>
      <c r="F33" s="201"/>
      <c r="G33" s="202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s="89" customFormat="1" ht="15.75" customHeight="1" hidden="1">
      <c r="A34" s="94" t="s">
        <v>100</v>
      </c>
      <c r="B34" s="109">
        <f aca="true" t="shared" si="1" ref="B34:L34">SUM(B36)</f>
        <v>0</v>
      </c>
      <c r="C34" s="109">
        <f t="shared" si="1"/>
        <v>0</v>
      </c>
      <c r="D34" s="158">
        <v>0</v>
      </c>
      <c r="E34" s="158">
        <v>0</v>
      </c>
      <c r="F34" s="158">
        <v>0</v>
      </c>
      <c r="G34" s="159">
        <v>0</v>
      </c>
      <c r="H34" s="158">
        <v>0</v>
      </c>
      <c r="I34" s="158">
        <v>0</v>
      </c>
      <c r="J34" s="158">
        <f t="shared" si="1"/>
        <v>0</v>
      </c>
      <c r="K34" s="158">
        <f t="shared" si="1"/>
        <v>0</v>
      </c>
      <c r="L34" s="158">
        <f t="shared" si="1"/>
        <v>0</v>
      </c>
      <c r="M34" s="158">
        <v>0</v>
      </c>
      <c r="N34" s="158">
        <v>0</v>
      </c>
      <c r="O34" s="158">
        <v>0</v>
      </c>
      <c r="P34" s="158">
        <v>0</v>
      </c>
    </row>
    <row r="35" spans="1:16" ht="9.75" customHeight="1" hidden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1"/>
      <c r="O35" s="11"/>
      <c r="P35" s="12"/>
    </row>
    <row r="36" spans="1:16" ht="13.5" customHeight="1" hidden="1">
      <c r="A36" s="19" t="s">
        <v>22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6">
        <v>0</v>
      </c>
      <c r="N36" s="20">
        <v>0</v>
      </c>
      <c r="O36" s="20">
        <v>0</v>
      </c>
      <c r="P36" s="16">
        <v>0</v>
      </c>
    </row>
    <row r="37" ht="18" customHeight="1">
      <c r="A37" s="40" t="s">
        <v>107</v>
      </c>
    </row>
  </sheetData>
  <sheetProtection/>
  <mergeCells count="1">
    <mergeCell ref="A2:A4"/>
  </mergeCells>
  <printOptions horizontalCentered="1"/>
  <pageMargins left="0.6692913385826772" right="0.6692913385826772" top="0.984251968503937" bottom="0.5905511811023623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9.0039062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7.25" customHeight="1" hidden="1">
      <c r="A5" s="90" t="s">
        <v>24</v>
      </c>
      <c r="B5" s="51">
        <v>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</row>
    <row r="6" spans="1:16" s="89" customFormat="1" ht="17.2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110" customFormat="1" ht="14.25" customHeight="1" hidden="1">
      <c r="A7" s="50" t="s">
        <v>26</v>
      </c>
      <c r="B7" s="55">
        <v>0</v>
      </c>
      <c r="C7" s="55">
        <v>0</v>
      </c>
      <c r="D7" s="91" t="s">
        <v>37</v>
      </c>
      <c r="E7" s="91" t="s">
        <v>37</v>
      </c>
      <c r="F7" s="91"/>
      <c r="G7" s="91"/>
      <c r="H7" s="55">
        <v>0</v>
      </c>
      <c r="I7" s="55">
        <v>0</v>
      </c>
      <c r="J7" s="55">
        <v>0</v>
      </c>
      <c r="K7" s="55">
        <v>0</v>
      </c>
      <c r="L7" s="55">
        <v>250</v>
      </c>
      <c r="M7" s="55">
        <v>0</v>
      </c>
      <c r="N7" s="55">
        <v>250</v>
      </c>
      <c r="O7" s="55">
        <v>250</v>
      </c>
      <c r="P7" s="55">
        <v>0</v>
      </c>
    </row>
    <row r="8" spans="1:16" s="110" customFormat="1" ht="14.25" customHeight="1" hidden="1">
      <c r="A8" s="50" t="s">
        <v>27</v>
      </c>
      <c r="B8" s="55">
        <v>0</v>
      </c>
      <c r="C8" s="55">
        <v>0</v>
      </c>
      <c r="D8" s="91" t="s">
        <v>37</v>
      </c>
      <c r="E8" s="91" t="s">
        <v>37</v>
      </c>
      <c r="F8" s="91"/>
      <c r="G8" s="91"/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110" customFormat="1" ht="14.25" customHeight="1" hidden="1">
      <c r="A9" s="50" t="s">
        <v>23</v>
      </c>
      <c r="B9" s="55">
        <v>260</v>
      </c>
      <c r="C9" s="55">
        <v>0</v>
      </c>
      <c r="D9" s="91" t="s">
        <v>37</v>
      </c>
      <c r="E9" s="91" t="s">
        <v>37</v>
      </c>
      <c r="F9" s="91"/>
      <c r="G9" s="91"/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110" customFormat="1" ht="14.25" customHeight="1" hidden="1">
      <c r="A10" s="50" t="s">
        <v>44</v>
      </c>
      <c r="B10" s="55">
        <v>0</v>
      </c>
      <c r="C10" s="55">
        <v>1454</v>
      </c>
      <c r="D10" s="55">
        <v>0</v>
      </c>
      <c r="E10" s="55">
        <v>1454</v>
      </c>
      <c r="F10" s="111" t="s">
        <v>37</v>
      </c>
      <c r="G10" s="111" t="s">
        <v>37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110" customFormat="1" ht="14.25" customHeight="1" hidden="1">
      <c r="A11" s="50" t="s">
        <v>45</v>
      </c>
      <c r="B11" s="55">
        <v>0</v>
      </c>
      <c r="C11" s="55">
        <v>0</v>
      </c>
      <c r="D11" s="55">
        <v>0</v>
      </c>
      <c r="E11" s="55">
        <v>0</v>
      </c>
      <c r="F11" s="111" t="s">
        <v>37</v>
      </c>
      <c r="G11" s="111" t="s">
        <v>37</v>
      </c>
      <c r="H11" s="55">
        <v>0</v>
      </c>
      <c r="I11" s="55">
        <v>0</v>
      </c>
      <c r="J11" s="55">
        <v>950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110" customFormat="1" ht="14.25" customHeight="1" hidden="1">
      <c r="A12" s="50" t="s">
        <v>32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110" customFormat="1" ht="14.25" customHeight="1" hidden="1">
      <c r="A13" s="50" t="s">
        <v>33</v>
      </c>
      <c r="B13" s="55">
        <v>0</v>
      </c>
      <c r="C13" s="55">
        <v>0</v>
      </c>
      <c r="D13" s="55">
        <v>0</v>
      </c>
      <c r="E13" s="55">
        <v>0</v>
      </c>
      <c r="F13" s="55">
        <v>830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110" customFormat="1" ht="14.25" customHeight="1" hidden="1">
      <c r="A14" s="50" t="s">
        <v>34</v>
      </c>
      <c r="B14" s="55"/>
      <c r="C14" s="55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110" customFormat="1" ht="14.25" customHeight="1" hidden="1">
      <c r="A15" s="50" t="s">
        <v>53</v>
      </c>
      <c r="B15" s="55"/>
      <c r="C15" s="55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110" customFormat="1" ht="14.25" customHeight="1" hidden="1">
      <c r="A16" s="50" t="s">
        <v>54</v>
      </c>
      <c r="B16" s="55"/>
      <c r="C16" s="55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110" customFormat="1" ht="14.25" customHeight="1" hidden="1">
      <c r="A17" s="50" t="s">
        <v>55</v>
      </c>
      <c r="B17" s="55"/>
      <c r="C17" s="55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110" customFormat="1" ht="14.25" customHeight="1" hidden="1">
      <c r="A18" s="50" t="s">
        <v>56</v>
      </c>
      <c r="B18" s="55"/>
      <c r="C18" s="55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1" t="s">
        <v>37</v>
      </c>
      <c r="O18" s="51" t="s">
        <v>37</v>
      </c>
      <c r="P18" s="51" t="s">
        <v>37</v>
      </c>
    </row>
    <row r="19" spans="1:16" s="110" customFormat="1" ht="14.25" customHeight="1" hidden="1">
      <c r="A19" s="50" t="s">
        <v>57</v>
      </c>
      <c r="B19" s="113">
        <v>0</v>
      </c>
      <c r="C19" s="113">
        <v>0</v>
      </c>
      <c r="D19" s="113">
        <v>450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51" t="s">
        <v>37</v>
      </c>
      <c r="O19" s="51" t="s">
        <v>37</v>
      </c>
      <c r="P19" s="51" t="s">
        <v>37</v>
      </c>
    </row>
    <row r="20" spans="1:16" s="110" customFormat="1" ht="14.25" customHeight="1" hidden="1">
      <c r="A20" s="50" t="s">
        <v>58</v>
      </c>
      <c r="B20" s="113">
        <v>0</v>
      </c>
      <c r="C20" s="113">
        <v>0</v>
      </c>
      <c r="D20" s="113">
        <v>0</v>
      </c>
      <c r="E20" s="113">
        <v>410</v>
      </c>
      <c r="F20" s="113">
        <v>0</v>
      </c>
      <c r="G20" s="117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500</v>
      </c>
      <c r="N20" s="51" t="s">
        <v>37</v>
      </c>
      <c r="O20" s="51" t="s">
        <v>37</v>
      </c>
      <c r="P20" s="51" t="s">
        <v>37</v>
      </c>
    </row>
    <row r="21" spans="1:16" s="110" customFormat="1" ht="15.75" customHeight="1" hidden="1">
      <c r="A21" s="141" t="s">
        <v>117</v>
      </c>
      <c r="B21" s="113"/>
      <c r="C21" s="113"/>
      <c r="D21" s="145">
        <v>0</v>
      </c>
      <c r="E21" s="145">
        <v>0</v>
      </c>
      <c r="F21" s="145">
        <v>0</v>
      </c>
      <c r="G21" s="146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91" t="s">
        <v>37</v>
      </c>
      <c r="O21" s="91" t="s">
        <v>37</v>
      </c>
      <c r="P21" s="91" t="s">
        <v>37</v>
      </c>
    </row>
    <row r="22" spans="1:16" s="110" customFormat="1" ht="15.75" customHeight="1" hidden="1">
      <c r="A22" s="141" t="s">
        <v>118</v>
      </c>
      <c r="B22" s="113">
        <v>0</v>
      </c>
      <c r="C22" s="113">
        <v>0</v>
      </c>
      <c r="D22" s="160">
        <v>0</v>
      </c>
      <c r="E22" s="160">
        <v>530</v>
      </c>
      <c r="F22" s="160">
        <v>0</v>
      </c>
      <c r="G22" s="161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4000</v>
      </c>
    </row>
    <row r="23" spans="1:16" s="110" customFormat="1" ht="15.75" customHeight="1" hidden="1">
      <c r="A23" s="141" t="s">
        <v>119</v>
      </c>
      <c r="B23" s="113"/>
      <c r="C23" s="113"/>
      <c r="D23" s="160">
        <v>0</v>
      </c>
      <c r="E23" s="160">
        <v>685</v>
      </c>
      <c r="F23" s="160">
        <v>0</v>
      </c>
      <c r="G23" s="161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</row>
    <row r="24" spans="1:16" s="110" customFormat="1" ht="15.75" customHeight="1" hidden="1">
      <c r="A24" s="141" t="s">
        <v>120</v>
      </c>
      <c r="B24" s="113"/>
      <c r="C24" s="113"/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63</v>
      </c>
      <c r="M24" s="160">
        <v>0</v>
      </c>
      <c r="N24" s="160">
        <v>0</v>
      </c>
      <c r="O24" s="160">
        <v>0</v>
      </c>
      <c r="P24" s="160">
        <v>0</v>
      </c>
    </row>
    <row r="25" spans="1:16" s="110" customFormat="1" ht="15.75" customHeight="1" hidden="1">
      <c r="A25" s="141" t="s">
        <v>123</v>
      </c>
      <c r="B25" s="113"/>
      <c r="C25" s="113"/>
      <c r="D25" s="160">
        <v>0</v>
      </c>
      <c r="E25" s="160">
        <v>0</v>
      </c>
      <c r="F25" s="160">
        <v>0</v>
      </c>
      <c r="G25" s="161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</row>
    <row r="26" spans="1:16" s="110" customFormat="1" ht="15.75" customHeight="1" hidden="1">
      <c r="A26" s="141" t="s">
        <v>126</v>
      </c>
      <c r="B26" s="113"/>
      <c r="C26" s="113"/>
      <c r="D26" s="160">
        <v>0</v>
      </c>
      <c r="E26" s="160">
        <v>0</v>
      </c>
      <c r="F26" s="160">
        <v>0</v>
      </c>
      <c r="G26" s="161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</row>
    <row r="27" spans="1:16" s="110" customFormat="1" ht="15.75" customHeight="1" hidden="1">
      <c r="A27" s="141" t="s">
        <v>129</v>
      </c>
      <c r="B27" s="113"/>
      <c r="C27" s="113"/>
      <c r="D27" s="91">
        <v>0</v>
      </c>
      <c r="E27" s="91">
        <v>495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110" customFormat="1" ht="15.75" customHeight="1">
      <c r="A28" s="141" t="s">
        <v>142</v>
      </c>
      <c r="B28" s="113"/>
      <c r="C28" s="113"/>
      <c r="D28" s="91">
        <v>0</v>
      </c>
      <c r="E28" s="91">
        <v>0</v>
      </c>
      <c r="F28" s="91">
        <v>0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160</v>
      </c>
      <c r="N28" s="91">
        <v>0</v>
      </c>
      <c r="O28" s="91">
        <v>0</v>
      </c>
      <c r="P28" s="91">
        <v>2450</v>
      </c>
    </row>
    <row r="29" spans="1:16" s="110" customFormat="1" ht="15.75" customHeight="1">
      <c r="A29" s="141" t="s">
        <v>149</v>
      </c>
      <c r="B29" s="113"/>
      <c r="C29" s="113"/>
      <c r="D29" s="91">
        <v>0</v>
      </c>
      <c r="E29" s="91">
        <v>0</v>
      </c>
      <c r="F29" s="91">
        <v>754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446</v>
      </c>
    </row>
    <row r="30" spans="1:16" s="110" customFormat="1" ht="15.75" customHeight="1">
      <c r="A30" s="141" t="s">
        <v>150</v>
      </c>
      <c r="B30" s="113"/>
      <c r="C30" s="113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4887</v>
      </c>
    </row>
    <row r="31" spans="1:16" s="110" customFormat="1" ht="15.75" customHeight="1">
      <c r="A31" s="141" t="s">
        <v>153</v>
      </c>
      <c r="B31" s="113"/>
      <c r="C31" s="113"/>
      <c r="D31" s="160">
        <f>SUM(D33)</f>
        <v>0</v>
      </c>
      <c r="E31" s="160">
        <f aca="true" t="shared" si="0" ref="E31:O32">SUM(E33)</f>
        <v>0</v>
      </c>
      <c r="F31" s="160">
        <f t="shared" si="0"/>
        <v>0</v>
      </c>
      <c r="G31" s="161">
        <f t="shared" si="0"/>
        <v>0</v>
      </c>
      <c r="H31" s="160">
        <f t="shared" si="0"/>
        <v>0</v>
      </c>
      <c r="I31" s="160">
        <f t="shared" si="0"/>
        <v>0</v>
      </c>
      <c r="J31" s="160">
        <f t="shared" si="0"/>
        <v>0</v>
      </c>
      <c r="K31" s="160">
        <f t="shared" si="0"/>
        <v>0</v>
      </c>
      <c r="L31" s="160">
        <f t="shared" si="0"/>
        <v>0</v>
      </c>
      <c r="M31" s="160">
        <f t="shared" si="0"/>
        <v>0</v>
      </c>
      <c r="N31" s="160">
        <f t="shared" si="0"/>
        <v>0</v>
      </c>
      <c r="O31" s="160">
        <f t="shared" si="0"/>
        <v>0</v>
      </c>
      <c r="P31" s="160">
        <f>SUM(P33)</f>
        <v>0</v>
      </c>
    </row>
    <row r="32" spans="1:16" s="110" customFormat="1" ht="15" customHeight="1">
      <c r="A32" s="141" t="s">
        <v>161</v>
      </c>
      <c r="B32" s="113">
        <v>0</v>
      </c>
      <c r="C32" s="113">
        <v>0</v>
      </c>
      <c r="D32" s="160">
        <f>SUM(D34)</f>
        <v>0</v>
      </c>
      <c r="E32" s="160">
        <f t="shared" si="0"/>
        <v>0</v>
      </c>
      <c r="F32" s="160">
        <f t="shared" si="0"/>
        <v>0</v>
      </c>
      <c r="G32" s="161">
        <f t="shared" si="0"/>
        <v>0</v>
      </c>
      <c r="H32" s="160">
        <f t="shared" si="0"/>
        <v>0</v>
      </c>
      <c r="I32" s="160">
        <f t="shared" si="0"/>
        <v>0</v>
      </c>
      <c r="J32" s="160">
        <f t="shared" si="0"/>
        <v>0</v>
      </c>
      <c r="K32" s="160">
        <f t="shared" si="0"/>
        <v>0</v>
      </c>
      <c r="L32" s="160">
        <f t="shared" si="0"/>
        <v>0</v>
      </c>
      <c r="M32" s="160">
        <f t="shared" si="0"/>
        <v>0</v>
      </c>
      <c r="N32" s="160">
        <f t="shared" si="0"/>
        <v>0</v>
      </c>
      <c r="O32" s="160">
        <f t="shared" si="0"/>
        <v>0</v>
      </c>
      <c r="P32" s="160">
        <f>SUM(P34)</f>
        <v>0</v>
      </c>
    </row>
    <row r="33" spans="1:16" s="110" customFormat="1" ht="15.75" customHeight="1">
      <c r="A33" s="114"/>
      <c r="B33" s="115"/>
      <c r="C33" s="115"/>
      <c r="D33" s="162"/>
      <c r="E33" s="162"/>
      <c r="F33" s="162"/>
      <c r="G33" s="163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s="110" customFormat="1" ht="15.75" customHeight="1" hidden="1">
      <c r="A34" s="114" t="s">
        <v>101</v>
      </c>
      <c r="B34" s="115">
        <f>SUM(B35)</f>
        <v>0</v>
      </c>
      <c r="C34" s="115">
        <f>SUM(C35)</f>
        <v>0</v>
      </c>
      <c r="D34" s="162">
        <v>0</v>
      </c>
      <c r="E34" s="162">
        <v>0</v>
      </c>
      <c r="F34" s="162">
        <v>0</v>
      </c>
      <c r="G34" s="163">
        <f>SUM(G35)</f>
        <v>0</v>
      </c>
      <c r="H34" s="162">
        <f>SUM(H35)</f>
        <v>0</v>
      </c>
      <c r="I34" s="162">
        <f>SUM(I35)</f>
        <v>0</v>
      </c>
      <c r="J34" s="162">
        <f>SUM(J35)</f>
        <v>0</v>
      </c>
      <c r="K34" s="162">
        <f>SUM(K35)</f>
        <v>0</v>
      </c>
      <c r="L34" s="162">
        <v>0</v>
      </c>
      <c r="M34" s="162">
        <v>0</v>
      </c>
      <c r="N34" s="162">
        <f>SUM(N35)</f>
        <v>0</v>
      </c>
      <c r="O34" s="162">
        <f>SUM(O35)</f>
        <v>0</v>
      </c>
      <c r="P34" s="162">
        <v>0</v>
      </c>
    </row>
    <row r="35" ht="18" customHeight="1">
      <c r="A35" s="40" t="s">
        <v>107</v>
      </c>
    </row>
  </sheetData>
  <sheetProtection/>
  <mergeCells count="1">
    <mergeCell ref="A2:A4"/>
  </mergeCells>
  <printOptions horizontalCentered="1"/>
  <pageMargins left="0.7874015748031497" right="0.7874015748031497" top="4.330708661417323" bottom="0.708661417322834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5" customWidth="1"/>
    <col min="2" max="3" width="9.375" style="4" hidden="1" customWidth="1"/>
    <col min="4" max="4" width="7.625" style="4" customWidth="1"/>
    <col min="5" max="5" width="8.875" style="4" customWidth="1"/>
    <col min="6" max="6" width="7.625" style="4" customWidth="1"/>
    <col min="7" max="7" width="6.625" style="4" customWidth="1"/>
    <col min="8" max="8" width="7.625" style="4" customWidth="1"/>
    <col min="9" max="9" width="8.875" style="4" customWidth="1"/>
    <col min="10" max="10" width="7.625" style="4" customWidth="1"/>
    <col min="11" max="11" width="8.875" style="4" customWidth="1"/>
    <col min="12" max="12" width="7.625" style="4" customWidth="1"/>
    <col min="13" max="13" width="8.875" style="4" customWidth="1"/>
    <col min="14" max="14" width="7.625" style="4" customWidth="1"/>
    <col min="15" max="15" width="8.875" style="4" customWidth="1"/>
    <col min="16" max="16" width="12.375" style="4" customWidth="1"/>
    <col min="17" max="16384" width="9.00390625" style="4" customWidth="1"/>
  </cols>
  <sheetData>
    <row r="1" spans="1:16" s="3" customFormat="1" ht="57.75" customHeight="1">
      <c r="A1" s="174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89" customFormat="1" ht="16.5" customHeight="1">
      <c r="A2" s="214" t="s">
        <v>125</v>
      </c>
      <c r="B2" s="87" t="s">
        <v>35</v>
      </c>
      <c r="C2" s="87"/>
      <c r="D2" s="87" t="s">
        <v>52</v>
      </c>
      <c r="E2" s="87"/>
      <c r="F2" s="87"/>
      <c r="G2" s="87"/>
      <c r="H2" s="87" t="s">
        <v>61</v>
      </c>
      <c r="I2" s="87"/>
      <c r="J2" s="87" t="s">
        <v>36</v>
      </c>
      <c r="K2" s="87"/>
      <c r="L2" s="87" t="s">
        <v>42</v>
      </c>
      <c r="M2" s="48"/>
      <c r="N2" s="88" t="s">
        <v>71</v>
      </c>
      <c r="O2" s="87"/>
      <c r="P2" s="48"/>
    </row>
    <row r="3" spans="1:16" s="89" customFormat="1" ht="16.5" customHeight="1">
      <c r="A3" s="215"/>
      <c r="B3" s="42" t="s">
        <v>20</v>
      </c>
      <c r="C3" s="42" t="s">
        <v>43</v>
      </c>
      <c r="D3" s="42" t="s">
        <v>20</v>
      </c>
      <c r="E3" s="42" t="s">
        <v>43</v>
      </c>
      <c r="F3" s="42" t="s">
        <v>49</v>
      </c>
      <c r="G3" s="42" t="s">
        <v>50</v>
      </c>
      <c r="H3" s="42" t="s">
        <v>20</v>
      </c>
      <c r="I3" s="42" t="s">
        <v>43</v>
      </c>
      <c r="J3" s="42" t="s">
        <v>20</v>
      </c>
      <c r="K3" s="42" t="s">
        <v>43</v>
      </c>
      <c r="L3" s="42" t="s">
        <v>20</v>
      </c>
      <c r="M3" s="42" t="s">
        <v>43</v>
      </c>
      <c r="N3" s="42" t="s">
        <v>20</v>
      </c>
      <c r="O3" s="42" t="s">
        <v>43</v>
      </c>
      <c r="P3" s="42" t="s">
        <v>74</v>
      </c>
    </row>
    <row r="4" spans="1:16" s="89" customFormat="1" ht="16.5" customHeight="1">
      <c r="A4" s="216"/>
      <c r="B4" s="47" t="s">
        <v>0</v>
      </c>
      <c r="C4" s="47" t="s">
        <v>0</v>
      </c>
      <c r="D4" s="47" t="s">
        <v>0</v>
      </c>
      <c r="E4" s="47" t="s">
        <v>0</v>
      </c>
      <c r="F4" s="49" t="s">
        <v>0</v>
      </c>
      <c r="G4" s="49" t="s">
        <v>51</v>
      </c>
      <c r="H4" s="47" t="s">
        <v>0</v>
      </c>
      <c r="I4" s="47" t="s">
        <v>0</v>
      </c>
      <c r="J4" s="47" t="s">
        <v>0</v>
      </c>
      <c r="K4" s="47" t="s">
        <v>0</v>
      </c>
      <c r="L4" s="47" t="s">
        <v>0</v>
      </c>
      <c r="M4" s="47" t="s">
        <v>0</v>
      </c>
      <c r="N4" s="47" t="s">
        <v>0</v>
      </c>
      <c r="O4" s="47" t="s">
        <v>0</v>
      </c>
      <c r="P4" s="49" t="s">
        <v>84</v>
      </c>
    </row>
    <row r="5" spans="1:16" s="89" customFormat="1" ht="17.25" customHeight="1" hidden="1">
      <c r="A5" s="90" t="s">
        <v>24</v>
      </c>
      <c r="B5" s="51">
        <v>2160</v>
      </c>
      <c r="C5" s="51">
        <v>0</v>
      </c>
      <c r="D5" s="91" t="s">
        <v>37</v>
      </c>
      <c r="E5" s="91" t="s">
        <v>37</v>
      </c>
      <c r="F5" s="91"/>
      <c r="G5" s="91"/>
      <c r="H5" s="51">
        <v>0</v>
      </c>
      <c r="I5" s="51">
        <v>0</v>
      </c>
      <c r="J5" s="51">
        <v>250</v>
      </c>
      <c r="K5" s="51">
        <v>0</v>
      </c>
      <c r="L5" s="51">
        <v>223</v>
      </c>
      <c r="M5" s="51">
        <v>0</v>
      </c>
      <c r="N5" s="51">
        <v>223</v>
      </c>
      <c r="O5" s="51">
        <v>223</v>
      </c>
      <c r="P5" s="51">
        <v>0</v>
      </c>
    </row>
    <row r="6" spans="1:16" s="89" customFormat="1" ht="15.75" customHeight="1" hidden="1">
      <c r="A6" s="90" t="s">
        <v>25</v>
      </c>
      <c r="B6" s="51">
        <v>0</v>
      </c>
      <c r="C6" s="51">
        <v>0</v>
      </c>
      <c r="D6" s="91" t="s">
        <v>37</v>
      </c>
      <c r="E6" s="91" t="s">
        <v>38</v>
      </c>
      <c r="F6" s="91"/>
      <c r="G6" s="91"/>
      <c r="H6" s="51">
        <v>0</v>
      </c>
      <c r="I6" s="51">
        <v>0</v>
      </c>
      <c r="J6" s="51">
        <v>2077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</row>
    <row r="7" spans="1:16" s="89" customFormat="1" ht="15" customHeight="1" hidden="1">
      <c r="A7" s="90" t="s">
        <v>26</v>
      </c>
      <c r="B7" s="51">
        <v>0</v>
      </c>
      <c r="C7" s="51">
        <v>0</v>
      </c>
      <c r="D7" s="91" t="s">
        <v>37</v>
      </c>
      <c r="E7" s="91" t="s">
        <v>37</v>
      </c>
      <c r="F7" s="91"/>
      <c r="G7" s="91"/>
      <c r="H7" s="51">
        <v>0</v>
      </c>
      <c r="I7" s="51">
        <v>0</v>
      </c>
      <c r="J7" s="51">
        <v>1100</v>
      </c>
      <c r="K7" s="51">
        <v>0</v>
      </c>
      <c r="L7" s="51">
        <v>5056</v>
      </c>
      <c r="M7" s="51">
        <v>0</v>
      </c>
      <c r="N7" s="51">
        <v>5056</v>
      </c>
      <c r="O7" s="51">
        <v>5056</v>
      </c>
      <c r="P7" s="51">
        <v>0</v>
      </c>
    </row>
    <row r="8" spans="1:16" s="89" customFormat="1" ht="15" customHeight="1" hidden="1">
      <c r="A8" s="90" t="s">
        <v>27</v>
      </c>
      <c r="B8" s="51">
        <v>0</v>
      </c>
      <c r="C8" s="51">
        <v>0</v>
      </c>
      <c r="D8" s="91" t="s">
        <v>37</v>
      </c>
      <c r="E8" s="91" t="s">
        <v>37</v>
      </c>
      <c r="F8" s="91"/>
      <c r="G8" s="91"/>
      <c r="H8" s="51">
        <v>0</v>
      </c>
      <c r="I8" s="51">
        <v>0</v>
      </c>
      <c r="J8" s="51">
        <v>4491</v>
      </c>
      <c r="K8" s="51">
        <v>1000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s="89" customFormat="1" ht="15" customHeight="1" hidden="1">
      <c r="A9" s="90" t="s">
        <v>23</v>
      </c>
      <c r="B9" s="51">
        <v>630</v>
      </c>
      <c r="C9" s="51">
        <v>0</v>
      </c>
      <c r="D9" s="91" t="s">
        <v>37</v>
      </c>
      <c r="E9" s="91" t="s">
        <v>37</v>
      </c>
      <c r="F9" s="91"/>
      <c r="G9" s="91"/>
      <c r="H9" s="51">
        <v>0</v>
      </c>
      <c r="I9" s="51">
        <v>0</v>
      </c>
      <c r="J9" s="51">
        <v>2440</v>
      </c>
      <c r="K9" s="51">
        <v>722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89" customFormat="1" ht="15" customHeight="1" hidden="1">
      <c r="A10" s="50" t="s">
        <v>44</v>
      </c>
      <c r="B10" s="51">
        <v>0</v>
      </c>
      <c r="C10" s="51">
        <v>1310</v>
      </c>
      <c r="D10" s="51">
        <v>0</v>
      </c>
      <c r="E10" s="51">
        <v>1310</v>
      </c>
      <c r="F10" s="91" t="s">
        <v>37</v>
      </c>
      <c r="G10" s="91" t="s">
        <v>37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s="89" customFormat="1" ht="15" customHeight="1" hidden="1">
      <c r="A11" s="50" t="s">
        <v>45</v>
      </c>
      <c r="B11" s="51">
        <v>790</v>
      </c>
      <c r="C11" s="51">
        <v>2400</v>
      </c>
      <c r="D11" s="51">
        <v>790</v>
      </c>
      <c r="E11" s="51">
        <v>2400</v>
      </c>
      <c r="F11" s="91" t="s">
        <v>37</v>
      </c>
      <c r="G11" s="91" t="s">
        <v>37</v>
      </c>
      <c r="H11" s="51">
        <v>230</v>
      </c>
      <c r="I11" s="51">
        <v>0</v>
      </c>
      <c r="J11" s="51">
        <v>200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s="89" customFormat="1" ht="15" customHeight="1" hidden="1">
      <c r="A12" s="50" t="s">
        <v>32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447</v>
      </c>
      <c r="K12" s="51">
        <v>0</v>
      </c>
      <c r="L12" s="51">
        <v>45</v>
      </c>
      <c r="M12" s="51">
        <v>0</v>
      </c>
      <c r="N12" s="51">
        <v>45</v>
      </c>
      <c r="O12" s="51">
        <v>45</v>
      </c>
      <c r="P12" s="51">
        <v>0</v>
      </c>
    </row>
    <row r="13" spans="1:16" s="89" customFormat="1" ht="15" customHeight="1" hidden="1">
      <c r="A13" s="50" t="s">
        <v>33</v>
      </c>
      <c r="B13" s="51">
        <v>291</v>
      </c>
      <c r="C13" s="51">
        <v>0</v>
      </c>
      <c r="D13" s="51">
        <v>291</v>
      </c>
      <c r="E13" s="51">
        <v>0</v>
      </c>
      <c r="F13" s="51">
        <v>1304</v>
      </c>
      <c r="G13" s="51">
        <v>0</v>
      </c>
      <c r="H13" s="51">
        <v>0</v>
      </c>
      <c r="I13" s="51">
        <v>0</v>
      </c>
      <c r="J13" s="51">
        <v>580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s="89" customFormat="1" ht="15" customHeight="1" hidden="1">
      <c r="A14" s="50" t="s">
        <v>34</v>
      </c>
      <c r="B14" s="51"/>
      <c r="C14" s="51"/>
      <c r="D14" s="51">
        <v>0</v>
      </c>
      <c r="E14" s="51">
        <v>0</v>
      </c>
      <c r="F14" s="51">
        <v>400</v>
      </c>
      <c r="G14" s="92">
        <v>2</v>
      </c>
      <c r="H14" s="51">
        <v>0</v>
      </c>
      <c r="I14" s="51">
        <v>410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1:16" s="89" customFormat="1" ht="15" customHeight="1" hidden="1">
      <c r="A15" s="50" t="s">
        <v>53</v>
      </c>
      <c r="B15" s="51"/>
      <c r="C15" s="51"/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spans="1:16" s="89" customFormat="1" ht="15" customHeight="1" hidden="1">
      <c r="A16" s="50" t="s">
        <v>54</v>
      </c>
      <c r="B16" s="51"/>
      <c r="C16" s="51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spans="1:16" s="89" customFormat="1" ht="15" customHeight="1" hidden="1">
      <c r="A17" s="50" t="s">
        <v>55</v>
      </c>
      <c r="B17" s="51"/>
      <c r="C17" s="51"/>
      <c r="D17" s="51">
        <v>0</v>
      </c>
      <c r="E17" s="51">
        <v>250</v>
      </c>
      <c r="F17" s="51">
        <v>0</v>
      </c>
      <c r="G17" s="92">
        <v>3</v>
      </c>
      <c r="H17" s="51">
        <v>0</v>
      </c>
      <c r="I17" s="51">
        <v>993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</row>
    <row r="18" spans="1:16" s="89" customFormat="1" ht="15" customHeight="1" hidden="1">
      <c r="A18" s="50" t="s">
        <v>56</v>
      </c>
      <c r="B18" s="51"/>
      <c r="C18" s="51"/>
      <c r="D18" s="51">
        <v>1900</v>
      </c>
      <c r="E18" s="51">
        <v>0</v>
      </c>
      <c r="F18" s="51">
        <v>0</v>
      </c>
      <c r="G18" s="51">
        <v>0</v>
      </c>
      <c r="H18" s="51">
        <v>412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 t="s">
        <v>37</v>
      </c>
      <c r="O18" s="51" t="s">
        <v>37</v>
      </c>
      <c r="P18" s="51" t="s">
        <v>37</v>
      </c>
    </row>
    <row r="19" spans="1:16" s="89" customFormat="1" ht="15" customHeight="1" hidden="1">
      <c r="A19" s="50" t="s">
        <v>57</v>
      </c>
      <c r="B19" s="98">
        <v>0</v>
      </c>
      <c r="C19" s="98">
        <v>0</v>
      </c>
      <c r="D19" s="98">
        <v>600</v>
      </c>
      <c r="E19" s="98">
        <v>0</v>
      </c>
      <c r="F19" s="98">
        <v>0</v>
      </c>
      <c r="G19" s="98">
        <v>0</v>
      </c>
      <c r="H19" s="98">
        <v>215</v>
      </c>
      <c r="I19" s="98">
        <v>0</v>
      </c>
      <c r="J19" s="98">
        <v>0</v>
      </c>
      <c r="K19" s="98">
        <v>0</v>
      </c>
      <c r="L19" s="98">
        <v>370</v>
      </c>
      <c r="M19" s="98">
        <v>0</v>
      </c>
      <c r="N19" s="51" t="s">
        <v>37</v>
      </c>
      <c r="O19" s="51" t="s">
        <v>37</v>
      </c>
      <c r="P19" s="51" t="s">
        <v>37</v>
      </c>
    </row>
    <row r="20" spans="1:16" s="89" customFormat="1" ht="15" customHeight="1" hidden="1">
      <c r="A20" s="50" t="s">
        <v>58</v>
      </c>
      <c r="B20" s="98">
        <v>0</v>
      </c>
      <c r="C20" s="98">
        <v>0</v>
      </c>
      <c r="D20" s="98">
        <v>0</v>
      </c>
      <c r="E20" s="98">
        <v>700</v>
      </c>
      <c r="F20" s="98">
        <v>0</v>
      </c>
      <c r="G20" s="105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51" t="s">
        <v>37</v>
      </c>
      <c r="O20" s="51" t="s">
        <v>37</v>
      </c>
      <c r="P20" s="51" t="s">
        <v>37</v>
      </c>
    </row>
    <row r="21" spans="1:16" s="89" customFormat="1" ht="15.75" customHeight="1" hidden="1">
      <c r="A21" s="141" t="s">
        <v>117</v>
      </c>
      <c r="B21" s="98"/>
      <c r="C21" s="98"/>
      <c r="D21" s="147">
        <v>0</v>
      </c>
      <c r="E21" s="147">
        <v>270</v>
      </c>
      <c r="F21" s="147">
        <v>0</v>
      </c>
      <c r="G21" s="148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91" t="s">
        <v>37</v>
      </c>
      <c r="O21" s="91" t="s">
        <v>37</v>
      </c>
      <c r="P21" s="91" t="s">
        <v>37</v>
      </c>
    </row>
    <row r="22" spans="1:16" s="89" customFormat="1" ht="15.75" customHeight="1" hidden="1">
      <c r="A22" s="141" t="s">
        <v>118</v>
      </c>
      <c r="B22" s="98">
        <v>0</v>
      </c>
      <c r="C22" s="98">
        <v>0</v>
      </c>
      <c r="D22" s="147">
        <v>0</v>
      </c>
      <c r="E22" s="147">
        <v>0</v>
      </c>
      <c r="F22" s="147">
        <v>0</v>
      </c>
      <c r="G22" s="148">
        <v>0</v>
      </c>
      <c r="H22" s="147">
        <v>0</v>
      </c>
      <c r="I22" s="147">
        <v>100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</row>
    <row r="23" spans="1:16" s="89" customFormat="1" ht="15.75" customHeight="1" hidden="1">
      <c r="A23" s="141" t="s">
        <v>119</v>
      </c>
      <c r="B23" s="98"/>
      <c r="C23" s="98"/>
      <c r="D23" s="147">
        <v>0</v>
      </c>
      <c r="E23" s="147">
        <v>520</v>
      </c>
      <c r="F23" s="147">
        <v>0</v>
      </c>
      <c r="G23" s="148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</row>
    <row r="24" spans="1:16" s="89" customFormat="1" ht="15.75" customHeight="1" hidden="1">
      <c r="A24" s="141" t="s">
        <v>120</v>
      </c>
      <c r="B24" s="98"/>
      <c r="C24" s="98"/>
      <c r="D24" s="147">
        <v>0</v>
      </c>
      <c r="E24" s="147">
        <v>0</v>
      </c>
      <c r="F24" s="147">
        <v>0</v>
      </c>
      <c r="G24" s="148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410</v>
      </c>
      <c r="O24" s="147">
        <v>0</v>
      </c>
      <c r="P24" s="147">
        <v>0</v>
      </c>
    </row>
    <row r="25" spans="1:16" s="89" customFormat="1" ht="15.75" customHeight="1" hidden="1">
      <c r="A25" s="141" t="s">
        <v>123</v>
      </c>
      <c r="B25" s="98"/>
      <c r="C25" s="98"/>
      <c r="D25" s="147">
        <v>0</v>
      </c>
      <c r="E25" s="147">
        <v>0</v>
      </c>
      <c r="F25" s="147">
        <v>1900</v>
      </c>
      <c r="G25" s="148">
        <v>5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269</v>
      </c>
      <c r="O25" s="147">
        <v>0</v>
      </c>
      <c r="P25" s="147">
        <v>0</v>
      </c>
    </row>
    <row r="26" spans="1:16" s="89" customFormat="1" ht="15.75" customHeight="1" hidden="1">
      <c r="A26" s="141" t="s">
        <v>126</v>
      </c>
      <c r="B26" s="98"/>
      <c r="C26" s="98"/>
      <c r="D26" s="147">
        <v>0</v>
      </c>
      <c r="E26" s="147">
        <v>451</v>
      </c>
      <c r="F26" s="147">
        <v>0</v>
      </c>
      <c r="G26" s="148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</row>
    <row r="27" spans="1:16" s="89" customFormat="1" ht="15.75" customHeight="1" hidden="1">
      <c r="A27" s="141" t="s">
        <v>129</v>
      </c>
      <c r="B27" s="98"/>
      <c r="C27" s="98"/>
      <c r="D27" s="91">
        <v>0</v>
      </c>
      <c r="E27" s="91">
        <v>0</v>
      </c>
      <c r="F27" s="91">
        <v>0</v>
      </c>
      <c r="G27" s="142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1:16" s="89" customFormat="1" ht="15.75" customHeight="1">
      <c r="A28" s="141" t="s">
        <v>142</v>
      </c>
      <c r="B28" s="98"/>
      <c r="C28" s="98"/>
      <c r="D28" s="91">
        <v>0</v>
      </c>
      <c r="E28" s="91">
        <v>0</v>
      </c>
      <c r="F28" s="91">
        <v>542</v>
      </c>
      <c r="G28" s="142">
        <v>0</v>
      </c>
      <c r="H28" s="91">
        <v>0</v>
      </c>
      <c r="I28" s="91">
        <v>0</v>
      </c>
      <c r="J28" s="91">
        <v>0</v>
      </c>
      <c r="K28" s="91">
        <v>0</v>
      </c>
      <c r="L28" s="91">
        <v>140</v>
      </c>
      <c r="M28" s="91">
        <v>0</v>
      </c>
      <c r="N28" s="91">
        <v>0</v>
      </c>
      <c r="O28" s="91">
        <v>0</v>
      </c>
      <c r="P28" s="91">
        <v>3333</v>
      </c>
    </row>
    <row r="29" spans="1:16" s="89" customFormat="1" ht="15.75" customHeight="1">
      <c r="A29" s="141" t="s">
        <v>149</v>
      </c>
      <c r="B29" s="98"/>
      <c r="C29" s="98"/>
      <c r="D29" s="91">
        <v>0</v>
      </c>
      <c r="E29" s="91">
        <v>0</v>
      </c>
      <c r="F29" s="91">
        <v>3260</v>
      </c>
      <c r="G29" s="142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35935</v>
      </c>
    </row>
    <row r="30" spans="1:16" s="89" customFormat="1" ht="15.75" customHeight="1">
      <c r="A30" s="141" t="s">
        <v>150</v>
      </c>
      <c r="B30" s="98"/>
      <c r="C30" s="98"/>
      <c r="D30" s="91">
        <v>0</v>
      </c>
      <c r="E30" s="91">
        <v>0</v>
      </c>
      <c r="F30" s="91">
        <v>0</v>
      </c>
      <c r="G30" s="14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16103</v>
      </c>
    </row>
    <row r="31" spans="1:16" s="89" customFormat="1" ht="15.75" customHeight="1">
      <c r="A31" s="141" t="s">
        <v>153</v>
      </c>
      <c r="B31" s="98"/>
      <c r="C31" s="98"/>
      <c r="D31" s="91">
        <v>0</v>
      </c>
      <c r="E31" s="91">
        <v>0</v>
      </c>
      <c r="F31" s="91">
        <v>1815</v>
      </c>
      <c r="G31" s="142">
        <v>0</v>
      </c>
      <c r="H31" s="91">
        <v>0</v>
      </c>
      <c r="I31" s="91">
        <v>0</v>
      </c>
      <c r="J31" s="91">
        <v>0</v>
      </c>
      <c r="K31" s="91">
        <v>0</v>
      </c>
      <c r="L31" s="91">
        <v>26</v>
      </c>
      <c r="M31" s="91">
        <v>0</v>
      </c>
      <c r="N31" s="91">
        <v>0</v>
      </c>
      <c r="O31" s="91">
        <v>0</v>
      </c>
      <c r="P31" s="91">
        <v>19315</v>
      </c>
    </row>
    <row r="32" spans="1:16" s="89" customFormat="1" ht="15.75" customHeight="1">
      <c r="A32" s="141" t="s">
        <v>164</v>
      </c>
      <c r="B32" s="98">
        <v>0</v>
      </c>
      <c r="C32" s="98">
        <v>0</v>
      </c>
      <c r="D32" s="147">
        <f>D34</f>
        <v>0</v>
      </c>
      <c r="E32" s="147">
        <f aca="true" t="shared" si="0" ref="E32:M32">E34</f>
        <v>0</v>
      </c>
      <c r="F32" s="147">
        <f t="shared" si="0"/>
        <v>0</v>
      </c>
      <c r="G32" s="148">
        <f t="shared" si="0"/>
        <v>0</v>
      </c>
      <c r="H32" s="147">
        <f t="shared" si="0"/>
        <v>0</v>
      </c>
      <c r="I32" s="147">
        <f t="shared" si="0"/>
        <v>0</v>
      </c>
      <c r="J32" s="147">
        <f t="shared" si="0"/>
        <v>0</v>
      </c>
      <c r="K32" s="147">
        <f t="shared" si="0"/>
        <v>0</v>
      </c>
      <c r="L32" s="147">
        <f t="shared" si="0"/>
        <v>0</v>
      </c>
      <c r="M32" s="147">
        <f t="shared" si="0"/>
        <v>0</v>
      </c>
      <c r="N32" s="147">
        <f>N34</f>
        <v>0</v>
      </c>
      <c r="O32" s="147">
        <f>O34</f>
        <v>0</v>
      </c>
      <c r="P32" s="147">
        <f>P34</f>
        <v>0</v>
      </c>
    </row>
    <row r="33" spans="1:16" s="89" customFormat="1" ht="13.5" customHeight="1">
      <c r="A33" s="186"/>
      <c r="B33" s="121"/>
      <c r="C33" s="121"/>
      <c r="D33" s="187"/>
      <c r="E33" s="187"/>
      <c r="F33" s="187"/>
      <c r="G33" s="153"/>
      <c r="H33" s="187"/>
      <c r="I33" s="187"/>
      <c r="J33" s="187"/>
      <c r="K33" s="187"/>
      <c r="L33" s="187"/>
      <c r="M33" s="188"/>
      <c r="N33" s="187"/>
      <c r="O33" s="187"/>
      <c r="P33" s="188"/>
    </row>
    <row r="34" spans="1:16" s="89" customFormat="1" ht="15" customHeight="1" hidden="1">
      <c r="A34" s="94" t="s">
        <v>101</v>
      </c>
      <c r="B34" s="97">
        <f>SUM(B36)</f>
        <v>0</v>
      </c>
      <c r="C34" s="97">
        <f>SUM(C36)</f>
        <v>0</v>
      </c>
      <c r="D34" s="143">
        <v>0</v>
      </c>
      <c r="E34" s="143">
        <v>0</v>
      </c>
      <c r="F34" s="143">
        <v>0</v>
      </c>
      <c r="G34" s="164">
        <v>0</v>
      </c>
      <c r="H34" s="143">
        <v>0</v>
      </c>
      <c r="I34" s="143">
        <v>0</v>
      </c>
      <c r="J34" s="143">
        <f>SUM(J36)</f>
        <v>0</v>
      </c>
      <c r="K34" s="143">
        <f>SUM(K36)</f>
        <v>0</v>
      </c>
      <c r="L34" s="143">
        <v>0</v>
      </c>
      <c r="M34" s="143">
        <f>SUM(M36)</f>
        <v>0</v>
      </c>
      <c r="N34" s="143">
        <v>0</v>
      </c>
      <c r="O34" s="143">
        <v>0</v>
      </c>
      <c r="P34" s="143">
        <v>0</v>
      </c>
    </row>
    <row r="35" spans="1:16" ht="15" customHeight="1" hidden="1">
      <c r="A35" s="10"/>
      <c r="B35" s="11"/>
      <c r="C35" s="11"/>
      <c r="D35" s="11"/>
      <c r="E35" s="11"/>
      <c r="F35" s="11"/>
      <c r="G35" s="57"/>
      <c r="H35" s="11"/>
      <c r="I35" s="11"/>
      <c r="J35" s="11"/>
      <c r="K35" s="11"/>
      <c r="L35" s="11"/>
      <c r="M35" s="12"/>
      <c r="N35" s="11"/>
      <c r="O35" s="11"/>
      <c r="P35" s="12"/>
    </row>
    <row r="36" spans="1:16" ht="13.5" customHeight="1" hidden="1">
      <c r="A36" s="9" t="s">
        <v>22</v>
      </c>
      <c r="B36" s="8">
        <v>0</v>
      </c>
      <c r="C36" s="8">
        <v>0</v>
      </c>
      <c r="D36" s="8">
        <v>600</v>
      </c>
      <c r="E36" s="8">
        <v>0</v>
      </c>
      <c r="F36" s="8">
        <v>0</v>
      </c>
      <c r="G36" s="58">
        <v>0</v>
      </c>
      <c r="H36" s="8">
        <v>215</v>
      </c>
      <c r="I36" s="8">
        <v>0</v>
      </c>
      <c r="J36" s="8">
        <v>0</v>
      </c>
      <c r="K36" s="8">
        <v>0</v>
      </c>
      <c r="L36" s="13">
        <v>370</v>
      </c>
      <c r="M36" s="8">
        <v>0</v>
      </c>
      <c r="N36" s="13">
        <v>370</v>
      </c>
      <c r="O36" s="13">
        <v>370</v>
      </c>
      <c r="P36" s="8">
        <v>0</v>
      </c>
    </row>
    <row r="37" ht="18" customHeight="1">
      <c r="A37" s="40" t="s">
        <v>107</v>
      </c>
    </row>
  </sheetData>
  <sheetProtection/>
  <mergeCells count="1"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胡開祥</cp:lastModifiedBy>
  <cp:lastPrinted>2023-06-05T08:34:27Z</cp:lastPrinted>
  <dcterms:created xsi:type="dcterms:W3CDTF">2005-07-04T01:21:39Z</dcterms:created>
  <dcterms:modified xsi:type="dcterms:W3CDTF">2023-06-05T08:34:28Z</dcterms:modified>
  <cp:category/>
  <cp:version/>
  <cp:contentType/>
  <cp:contentStatus/>
</cp:coreProperties>
</file>