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280" windowHeight="11295" activeTab="0"/>
  </bookViews>
  <sheets>
    <sheet name="27-1" sheetId="1" r:id="rId1"/>
    <sheet name="27-2" sheetId="2" r:id="rId2"/>
    <sheet name="graph16" sheetId="3" state="hidden" r:id="rId3"/>
    <sheet name="graph17" sheetId="4" state="hidden" r:id="rId4"/>
    <sheet name="graph18" sheetId="5" state="hidden" r:id="rId5"/>
    <sheet name="工作表1" sheetId="6" state="hidden" r:id="rId6"/>
    <sheet name="工作表2" sheetId="7" r:id="rId7"/>
  </sheets>
  <definedNames/>
  <calcPr fullCalcOnLoad="1"/>
</workbook>
</file>

<file path=xl/sharedStrings.xml><?xml version="1.0" encoding="utf-8"?>
<sst xmlns="http://schemas.openxmlformats.org/spreadsheetml/2006/main" count="213" uniqueCount="120">
  <si>
    <t>資料來源：經濟部水利署公務統計報表。</t>
  </si>
  <si>
    <t>離岸堤</t>
  </si>
  <si>
    <t>海堤</t>
  </si>
  <si>
    <t>海岸保護工</t>
  </si>
  <si>
    <t>海岸保護工</t>
  </si>
  <si>
    <t>苗栗縣</t>
  </si>
  <si>
    <t>彰化縣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</si>
  <si>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</si>
  <si>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</si>
  <si>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</si>
  <si>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</si>
  <si>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</si>
  <si>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</si>
  <si>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</si>
  <si>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</si>
  <si>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金門縣</t>
  </si>
  <si>
    <t>連江縣</t>
  </si>
  <si>
    <t>海   堤</t>
  </si>
  <si>
    <t>%</t>
  </si>
  <si>
    <t>海岸環境改善</t>
  </si>
  <si>
    <t>養護</t>
  </si>
  <si>
    <t>整建</t>
  </si>
  <si>
    <t>災害復建</t>
  </si>
  <si>
    <t>搶修</t>
  </si>
  <si>
    <t>新北市</t>
  </si>
  <si>
    <t>臺中市</t>
  </si>
  <si>
    <t>臺南市</t>
  </si>
  <si>
    <t>高雄市</t>
  </si>
  <si>
    <t>宜蘭縣</t>
  </si>
  <si>
    <t>新竹縣</t>
  </si>
  <si>
    <t>構造物維護管理</t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</si>
  <si>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底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Year &amp; County</t>
    </r>
  </si>
  <si>
    <r>
      <t>海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堤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Sea-dike
 (M)</t>
    </r>
  </si>
  <si>
    <r>
      <t xml:space="preserve">海岸保護工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Coast Protection
Works (M)</t>
    </r>
  </si>
  <si>
    <r>
      <t>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
 Gate
(Set)</t>
    </r>
  </si>
  <si>
    <r>
      <t>其他（處）</t>
    </r>
    <r>
      <rPr>
        <sz val="10"/>
        <rFont val="Times New Roman"/>
        <family val="1"/>
      </rPr>
      <t>others 
(Set)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</si>
  <si>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95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2006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</si>
  <si>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96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2007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</si>
  <si>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97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2008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</si>
  <si>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98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2009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</si>
  <si>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99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2010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</si>
  <si>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100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2011</t>
    </r>
  </si>
  <si>
    <r>
      <t>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岸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 xml:space="preserve">堤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Offshore Jetty
(M)</t>
    </r>
  </si>
  <si>
    <r>
      <t xml:space="preserve">海岸保護工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Coast Protection
Works (M)</t>
    </r>
  </si>
  <si>
    <r>
      <t>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
 Gate
(Set)</t>
    </r>
  </si>
  <si>
    <r>
      <t>其他（處）</t>
    </r>
    <r>
      <rPr>
        <sz val="10"/>
        <rFont val="Times New Roman"/>
        <family val="1"/>
      </rPr>
      <t>others 
(Set)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</si>
  <si>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101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2012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</si>
  <si>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102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2013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</si>
  <si>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103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2014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</si>
  <si>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New Taipei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</si>
  <si>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Taipei City</t>
    </r>
  </si>
  <si>
    <r>
      <t xml:space="preserve">   </t>
    </r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Taoyuan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</si>
  <si>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Taichung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</si>
  <si>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Tainan City</t>
    </r>
  </si>
  <si>
    <r>
      <t xml:space="preserve">  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Kaohsiung City</t>
    </r>
  </si>
  <si>
    <r>
      <t xml:space="preserve">   </t>
    </r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Yilan County 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</si>
  <si>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Hsinchu County</t>
    </r>
  </si>
  <si>
    <r>
      <t xml:space="preserve">   </t>
    </r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Miaoli County</t>
    </r>
  </si>
  <si>
    <r>
      <t xml:space="preserve">   </t>
    </r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Changhua County</t>
    </r>
  </si>
  <si>
    <r>
      <t xml:space="preserve">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Nantou County</t>
    </r>
  </si>
  <si>
    <r>
      <t xml:space="preserve">  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Yunlin County</t>
    </r>
  </si>
  <si>
    <r>
      <t xml:space="preserve">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Chiayi County  </t>
    </r>
  </si>
  <si>
    <r>
      <t xml:space="preserve"> 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Pingtung County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</si>
  <si>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Taitung County</t>
    </r>
  </si>
  <si>
    <r>
      <t xml:space="preserve"> 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Hualien County</t>
    </r>
  </si>
  <si>
    <r>
      <t xml:space="preserve">   </t>
    </r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Penghu County</t>
    </r>
  </si>
  <si>
    <r>
      <t xml:space="preserve">   </t>
    </r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Keelung City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</si>
  <si>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Hsinchu City</t>
    </r>
  </si>
  <si>
    <r>
      <t xml:space="preserve">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Chiayi City</t>
    </r>
  </si>
  <si>
    <r>
      <t xml:space="preserve"> 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Kinmen County</t>
    </r>
  </si>
  <si>
    <r>
      <t xml:space="preserve">  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Lienchiang County</t>
    </r>
  </si>
  <si>
    <r>
      <t>Data Source:Statistical Reports, WRA, MOEA.</t>
    </r>
    <r>
      <rPr>
        <vertAlign val="superscript"/>
        <sz val="10"/>
        <rFont val="Times New Roman"/>
        <family val="1"/>
      </rPr>
      <t xml:space="preserve">                              </t>
    </r>
  </si>
  <si>
    <t>桃園市</t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</si>
  <si>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104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2015</t>
    </r>
  </si>
  <si>
    <t>環境改善長度</t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</si>
  <si>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105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2016</t>
    </r>
  </si>
  <si>
    <t>民國105年度</t>
  </si>
  <si>
    <t>圖13 現有禦潮(海堤)設施--海堤、離岸堤、海岸保護工</t>
  </si>
  <si>
    <t>圖14 禦潮(海堤)工程修建</t>
  </si>
  <si>
    <t>%</t>
  </si>
  <si>
    <t>海岸環境改善</t>
  </si>
  <si>
    <t>養護</t>
  </si>
  <si>
    <t>整建</t>
  </si>
  <si>
    <t>搶修</t>
  </si>
  <si>
    <t>災害復建</t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</si>
  <si>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106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2017</t>
    </r>
  </si>
  <si>
    <t>海岸保護工</t>
  </si>
  <si>
    <r>
      <rPr>
        <sz val="12"/>
        <rFont val="細明體"/>
        <family val="3"/>
      </rPr>
      <t>海</t>
    </r>
    <r>
      <rPr>
        <sz val="12"/>
        <rFont val="細明體"/>
        <family val="3"/>
      </rPr>
      <t>堤</t>
    </r>
  </si>
  <si>
    <r>
      <rPr>
        <sz val="12"/>
        <rFont val="細明體"/>
        <family val="3"/>
      </rPr>
      <t>離</t>
    </r>
    <r>
      <rPr>
        <sz val="12"/>
        <rFont val="細明體"/>
        <family val="3"/>
      </rPr>
      <t>岸</t>
    </r>
    <r>
      <rPr>
        <sz val="12"/>
        <rFont val="細明體"/>
        <family val="3"/>
      </rPr>
      <t>堤</t>
    </r>
  </si>
  <si>
    <t>將公尺換成公里</t>
  </si>
  <si>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</si>
  <si>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</si>
  <si>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</si>
  <si>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</si>
  <si>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</si>
  <si>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</si>
  <si>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</si>
  <si>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</si>
  <si>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</si>
  <si>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</si>
  <si>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</si>
  <si>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</si>
  <si>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</si>
  <si>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</si>
  <si>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</si>
  <si>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</si>
  <si>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</si>
  <si>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</si>
  <si>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</si>
  <si>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107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2018</t>
    </r>
  </si>
  <si>
    <r>
      <t>表</t>
    </r>
    <r>
      <rPr>
        <b/>
        <sz val="16"/>
        <rFont val="Times New Roman"/>
        <family val="1"/>
      </rPr>
      <t xml:space="preserve">27     </t>
    </r>
    <r>
      <rPr>
        <b/>
        <sz val="16"/>
        <rFont val="標楷體"/>
        <family val="4"/>
      </rPr>
      <t>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有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禦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潮（海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堤）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設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施</t>
    </r>
    <r>
      <rPr>
        <b/>
        <sz val="16"/>
        <rFont val="Times New Roman"/>
        <family val="1"/>
      </rPr>
      <t xml:space="preserve"> </t>
    </r>
  </si>
  <si>
    <r>
      <t>Table 27. The Existing Coastal Protection</t>
    </r>
    <r>
      <rPr>
        <b/>
        <sz val="12"/>
        <rFont val="標楷體"/>
        <family val="4"/>
      </rPr>
      <t>（</t>
    </r>
    <r>
      <rPr>
        <b/>
        <sz val="12"/>
        <rFont val="Times New Roman"/>
        <family val="1"/>
      </rPr>
      <t>Sea-dike</t>
    </r>
    <r>
      <rPr>
        <b/>
        <sz val="12"/>
        <rFont val="標楷體"/>
        <family val="4"/>
      </rPr>
      <t>）</t>
    </r>
    <r>
      <rPr>
        <b/>
        <sz val="12"/>
        <rFont val="Times New Roman"/>
        <family val="1"/>
      </rPr>
      <t xml:space="preserve"> Works  </t>
    </r>
  </si>
  <si>
    <r>
      <t>表</t>
    </r>
    <r>
      <rPr>
        <b/>
        <sz val="16"/>
        <rFont val="Times New Roman"/>
        <family val="1"/>
      </rPr>
      <t xml:space="preserve">27     </t>
    </r>
    <r>
      <rPr>
        <b/>
        <sz val="16"/>
        <rFont val="標楷體"/>
        <family val="4"/>
      </rPr>
      <t>現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有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禦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潮（海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堤）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設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施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</si>
  <si>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r>
      <t>Table 27. The Existing Coastal Protection</t>
    </r>
    <r>
      <rPr>
        <b/>
        <sz val="12"/>
        <rFont val="標楷體"/>
        <family val="4"/>
      </rPr>
      <t>（</t>
    </r>
    <r>
      <rPr>
        <b/>
        <sz val="12"/>
        <rFont val="Times New Roman"/>
        <family val="1"/>
      </rPr>
      <t>Sea-dike</t>
    </r>
    <r>
      <rPr>
        <b/>
        <sz val="12"/>
        <rFont val="標楷體"/>
        <family val="4"/>
      </rPr>
      <t>）</t>
    </r>
    <r>
      <rPr>
        <b/>
        <sz val="12"/>
        <rFont val="Times New Roman"/>
        <family val="1"/>
      </rPr>
      <t xml:space="preserve"> Works  (Cont'd)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</si>
  <si>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108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2019</t>
    </r>
  </si>
  <si>
    <r>
      <t>說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明：</t>
    </r>
    <r>
      <rPr>
        <sz val="9"/>
        <rFont val="Times New Roman"/>
        <family val="1"/>
      </rPr>
      <t>100(</t>
    </r>
    <r>
      <rPr>
        <sz val="9"/>
        <rFont val="標楷體"/>
        <family val="4"/>
      </rPr>
      <t>含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年以前水門為防潮閘門。</t>
    </r>
    <r>
      <rPr>
        <sz val="9"/>
        <rFont val="Times New Roman"/>
        <family val="1"/>
      </rPr>
      <t xml:space="preserve"> 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</si>
  <si>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109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2020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</si>
  <si>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110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2021</t>
    </r>
  </si>
  <si>
    <r>
      <t>說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明：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係修正數。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</si>
  <si>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111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            2022</t>
    </r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</si>
</sst>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_-;\-* #,##0.0_-;_-* &quot;-&quot;?_-;_-@_-"/>
    <numFmt numFmtId="185" formatCode="0_);[Red]\(0\)"/>
    <numFmt numFmtId="186" formatCode="#,##0_);[Red]\(#,##0\)"/>
    <numFmt numFmtId="187" formatCode="0.00_ "/>
    <numFmt numFmtId="188" formatCode="0_ "/>
    <numFmt numFmtId="189" formatCode="#,##0_ "/>
    <numFmt numFmtId="190" formatCode="#,##0.00_ "/>
    <numFmt numFmtId="191" formatCode="#,##0.000_ "/>
    <numFmt numFmtId="192" formatCode="0.0000"/>
    <numFmt numFmtId="193" formatCode="0.000"/>
    <numFmt numFmtId="194" formatCode="0.0"/>
    <numFmt numFmtId="195" formatCode="0.000000"/>
    <numFmt numFmtId="196" formatCode="0.0000000"/>
    <numFmt numFmtId="197" formatCode="0.00000000"/>
    <numFmt numFmtId="198" formatCode="0.00000"/>
    <numFmt numFmtId="199" formatCode="0.000_ "/>
    <numFmt numFmtId="200" formatCode="0.0000_ "/>
    <numFmt numFmtId="201" formatCode="0.00000_ "/>
    <numFmt numFmtId="202" formatCode="_(* #,##0.0_);_(* \(#,##0.0\);_(* &quot;-&quot;_);_(@_)"/>
    <numFmt numFmtId="203" formatCode="_(* #,##0.00_);_(* \(#,##0.00\);_(* &quot;-&quot;_);_(@_)"/>
    <numFmt numFmtId="204" formatCode="_(* #,##0.000_);_(* \(#,##0.000\);_(* &quot;-&quot;_);_(@_)"/>
    <numFmt numFmtId="205" formatCode="_(* #,##0.0000_);_(* \(#,##0.0000\);_(* &quot;-&quot;_);_(@_)"/>
  </numFmts>
  <fonts count="8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sz val="11"/>
      <name val="華康標楷體W5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b/>
      <sz val="16"/>
      <name val="標楷體"/>
      <family val="4"/>
    </font>
    <font>
      <b/>
      <sz val="12"/>
      <name val="標楷體"/>
      <family val="4"/>
    </font>
    <font>
      <sz val="10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sz val="15.5"/>
      <color indexed="8"/>
      <name val="新細明體"/>
      <family val="1"/>
    </font>
    <font>
      <sz val="8.25"/>
      <color indexed="8"/>
      <name val="標楷體"/>
      <family val="4"/>
    </font>
    <font>
      <sz val="10"/>
      <color indexed="8"/>
      <name val="標楷體"/>
      <family val="4"/>
    </font>
    <font>
      <sz val="9.2"/>
      <color indexed="8"/>
      <name val="標楷體"/>
      <family val="4"/>
    </font>
    <font>
      <vertAlign val="superscript"/>
      <sz val="10"/>
      <name val="Times New Roman"/>
      <family val="1"/>
    </font>
    <font>
      <sz val="11"/>
      <name val="標楷體"/>
      <family val="4"/>
    </font>
    <font>
      <sz val="10"/>
      <color indexed="8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3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標楷體"/>
      <family val="4"/>
    </font>
    <font>
      <sz val="9"/>
      <color indexed="8"/>
      <name val="標楷體"/>
      <family val="4"/>
    </font>
    <font>
      <sz val="12"/>
      <color indexed="10"/>
      <name val="細明體"/>
      <family val="3"/>
    </font>
    <font>
      <sz val="18"/>
      <color indexed="8"/>
      <name val="標楷體"/>
      <family val="4"/>
    </font>
    <font>
      <sz val="13.5"/>
      <color indexed="8"/>
      <name val="標楷體"/>
      <family val="4"/>
    </font>
    <font>
      <sz val="13.5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標楷體"/>
      <family val="4"/>
    </font>
    <font>
      <b/>
      <sz val="16"/>
      <color indexed="8"/>
      <name val="Times New Roman"/>
      <family val="1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FF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標楷體"/>
      <family val="4"/>
    </font>
    <font>
      <sz val="9"/>
      <color theme="1"/>
      <name val="標楷體"/>
      <family val="4"/>
    </font>
    <font>
      <sz val="12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0" borderId="1" applyNumberFormat="0" applyFill="0" applyAlignment="0" applyProtection="0"/>
    <xf numFmtId="0" fontId="67" fillId="21" borderId="0" applyNumberFormat="0" applyBorder="0" applyAlignment="0" applyProtection="0"/>
    <xf numFmtId="9" fontId="0" fillId="0" borderId="0" applyFont="0" applyFill="0" applyBorder="0" applyAlignment="0" applyProtection="0"/>
    <xf numFmtId="0" fontId="6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2" applyNumberFormat="0" applyAlignment="0" applyProtection="0"/>
    <xf numFmtId="0" fontId="76" fillId="22" borderId="8" applyNumberFormat="0" applyAlignment="0" applyProtection="0"/>
    <xf numFmtId="0" fontId="77" fillId="31" borderId="9" applyNumberFormat="0" applyAlignment="0" applyProtection="0"/>
    <xf numFmtId="0" fontId="78" fillId="32" borderId="0" applyNumberFormat="0" applyBorder="0" applyAlignment="0" applyProtection="0"/>
    <xf numFmtId="0" fontId="7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8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Alignment="1">
      <alignment/>
    </xf>
    <xf numFmtId="181" fontId="17" fillId="0" borderId="0" xfId="35" applyFont="1" applyFill="1" applyBorder="1" applyAlignment="1">
      <alignment/>
    </xf>
    <xf numFmtId="0" fontId="0" fillId="0" borderId="0" xfId="0" applyFont="1" applyAlignment="1">
      <alignment/>
    </xf>
    <xf numFmtId="0" fontId="10" fillId="0" borderId="10" xfId="35" applyNumberFormat="1" applyFont="1" applyFill="1" applyBorder="1" applyAlignment="1">
      <alignment horizontal="center" vertical="center" wrapText="1"/>
    </xf>
    <xf numFmtId="181" fontId="14" fillId="0" borderId="0" xfId="35" applyFont="1" applyFill="1" applyBorder="1" applyAlignment="1">
      <alignment/>
    </xf>
    <xf numFmtId="0" fontId="1" fillId="0" borderId="0" xfId="35" applyNumberFormat="1" applyFont="1" applyFill="1" applyAlignment="1">
      <alignment horizontal="centerContinuous" vertical="center"/>
    </xf>
    <xf numFmtId="0" fontId="14" fillId="0" borderId="0" xfId="35" applyNumberFormat="1" applyFont="1" applyFill="1" applyAlignment="1">
      <alignment horizontal="centerContinuous" vertical="top"/>
    </xf>
    <xf numFmtId="0" fontId="10" fillId="0" borderId="11" xfId="35" applyNumberFormat="1" applyFont="1" applyFill="1" applyBorder="1" applyAlignment="1">
      <alignment horizontal="centerContinuous" vertical="center" wrapText="1"/>
    </xf>
    <xf numFmtId="0" fontId="10" fillId="0" borderId="11" xfId="35" applyNumberFormat="1" applyFont="1" applyFill="1" applyBorder="1" applyAlignment="1">
      <alignment horizontal="center" vertical="center" wrapText="1"/>
    </xf>
    <xf numFmtId="0" fontId="10" fillId="0" borderId="12" xfId="35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wrapText="1"/>
    </xf>
    <xf numFmtId="181" fontId="18" fillId="0" borderId="14" xfId="35" applyFont="1" applyFill="1" applyBorder="1" applyAlignment="1">
      <alignment/>
    </xf>
    <xf numFmtId="181" fontId="18" fillId="0" borderId="0" xfId="35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13" xfId="0" applyFont="1" applyFill="1" applyBorder="1" applyAlignment="1">
      <alignment horizontal="left" vertical="center"/>
    </xf>
    <xf numFmtId="181" fontId="14" fillId="0" borderId="14" xfId="35" applyFont="1" applyFill="1" applyBorder="1" applyAlignment="1">
      <alignment/>
    </xf>
    <xf numFmtId="0" fontId="14" fillId="0" borderId="15" xfId="0" applyFont="1" applyFill="1" applyBorder="1" applyAlignment="1">
      <alignment horizontal="left" vertical="center"/>
    </xf>
    <xf numFmtId="181" fontId="14" fillId="0" borderId="16" xfId="35" applyFont="1" applyFill="1" applyBorder="1" applyAlignment="1">
      <alignment/>
    </xf>
    <xf numFmtId="181" fontId="14" fillId="0" borderId="17" xfId="35" applyFont="1" applyFill="1" applyBorder="1" applyAlignment="1">
      <alignment/>
    </xf>
    <xf numFmtId="3" fontId="9" fillId="0" borderId="0" xfId="0" applyNumberFormat="1" applyFont="1" applyFill="1" applyAlignment="1">
      <alignment/>
    </xf>
    <xf numFmtId="181" fontId="17" fillId="0" borderId="0" xfId="35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25" fillId="0" borderId="11" xfId="0" applyFont="1" applyBorder="1" applyAlignment="1">
      <alignment/>
    </xf>
    <xf numFmtId="0" fontId="25" fillId="0" borderId="13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82" fillId="0" borderId="0" xfId="0" applyFont="1" applyFill="1" applyAlignment="1">
      <alignment/>
    </xf>
    <xf numFmtId="0" fontId="82" fillId="0" borderId="0" xfId="0" applyFont="1" applyFill="1" applyBorder="1" applyAlignment="1">
      <alignment/>
    </xf>
    <xf numFmtId="181" fontId="83" fillId="0" borderId="0" xfId="35" applyFont="1" applyFill="1" applyBorder="1" applyAlignment="1">
      <alignment/>
    </xf>
    <xf numFmtId="181" fontId="84" fillId="0" borderId="0" xfId="35" applyFont="1" applyFill="1" applyBorder="1" applyAlignment="1">
      <alignment/>
    </xf>
    <xf numFmtId="181" fontId="82" fillId="0" borderId="0" xfId="0" applyNumberFormat="1" applyFont="1" applyFill="1" applyAlignment="1">
      <alignment/>
    </xf>
    <xf numFmtId="0" fontId="80" fillId="0" borderId="0" xfId="0" applyFont="1" applyFill="1" applyAlignment="1">
      <alignment/>
    </xf>
    <xf numFmtId="10" fontId="81" fillId="0" borderId="0" xfId="0" applyNumberFormat="1" applyFont="1" applyAlignment="1">
      <alignment/>
    </xf>
    <xf numFmtId="0" fontId="81" fillId="0" borderId="0" xfId="0" applyFont="1" applyFill="1" applyAlignment="1">
      <alignment/>
    </xf>
    <xf numFmtId="181" fontId="81" fillId="0" borderId="0" xfId="0" applyNumberFormat="1" applyFont="1" applyFill="1" applyAlignment="1">
      <alignment/>
    </xf>
    <xf numFmtId="0" fontId="25" fillId="0" borderId="0" xfId="0" applyFont="1" applyAlignment="1">
      <alignment vertical="center"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Continuous"/>
    </xf>
    <xf numFmtId="0" fontId="15" fillId="0" borderId="0" xfId="0" applyFont="1" applyFill="1" applyAlignment="1">
      <alignment/>
    </xf>
    <xf numFmtId="189" fontId="8" fillId="0" borderId="12" xfId="0" applyNumberFormat="1" applyFont="1" applyFill="1" applyBorder="1" applyAlignment="1">
      <alignment/>
    </xf>
    <xf numFmtId="187" fontId="15" fillId="0" borderId="0" xfId="0" applyNumberFormat="1" applyFont="1" applyFill="1" applyAlignment="1">
      <alignment/>
    </xf>
    <xf numFmtId="41" fontId="8" fillId="0" borderId="12" xfId="0" applyNumberFormat="1" applyFont="1" applyFill="1" applyBorder="1" applyAlignment="1">
      <alignment/>
    </xf>
    <xf numFmtId="189" fontId="8" fillId="0" borderId="0" xfId="0" applyNumberFormat="1" applyFont="1" applyFill="1" applyBorder="1" applyAlignment="1">
      <alignment/>
    </xf>
    <xf numFmtId="189" fontId="8" fillId="0" borderId="0" xfId="0" applyNumberFormat="1" applyFont="1" applyFill="1" applyAlignment="1">
      <alignment/>
    </xf>
    <xf numFmtId="190" fontId="8" fillId="0" borderId="12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189" fontId="0" fillId="0" borderId="0" xfId="0" applyNumberFormat="1" applyAlignment="1">
      <alignment/>
    </xf>
    <xf numFmtId="187" fontId="0" fillId="0" borderId="0" xfId="0" applyNumberFormat="1" applyFont="1" applyAlignment="1">
      <alignment/>
    </xf>
    <xf numFmtId="181" fontId="25" fillId="12" borderId="14" xfId="35" applyFont="1" applyFill="1" applyBorder="1" applyAlignment="1">
      <alignment/>
    </xf>
    <xf numFmtId="181" fontId="25" fillId="12" borderId="0" xfId="35" applyFont="1" applyFill="1" applyBorder="1" applyAlignment="1">
      <alignment/>
    </xf>
    <xf numFmtId="181" fontId="25" fillId="12" borderId="16" xfId="35" applyFont="1" applyFill="1" applyBorder="1" applyAlignment="1">
      <alignment/>
    </xf>
    <xf numFmtId="181" fontId="25" fillId="12" borderId="17" xfId="35" applyFont="1" applyFill="1" applyBorder="1" applyAlignment="1">
      <alignment/>
    </xf>
    <xf numFmtId="181" fontId="25" fillId="0" borderId="14" xfId="35" applyFont="1" applyFill="1" applyBorder="1" applyAlignment="1">
      <alignment/>
    </xf>
    <xf numFmtId="181" fontId="25" fillId="0" borderId="0" xfId="35" applyFont="1" applyFill="1" applyBorder="1" applyAlignment="1">
      <alignment/>
    </xf>
    <xf numFmtId="181" fontId="25" fillId="0" borderId="16" xfId="35" applyFont="1" applyFill="1" applyBorder="1" applyAlignment="1">
      <alignment/>
    </xf>
    <xf numFmtId="181" fontId="25" fillId="0" borderId="17" xfId="35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189" fontId="0" fillId="0" borderId="19" xfId="0" applyNumberFormat="1" applyBorder="1" applyAlignment="1">
      <alignment/>
    </xf>
    <xf numFmtId="189" fontId="0" fillId="0" borderId="20" xfId="0" applyNumberFormat="1" applyBorder="1" applyAlignment="1">
      <alignment/>
    </xf>
    <xf numFmtId="181" fontId="14" fillId="0" borderId="0" xfId="36" applyFont="1" applyFill="1" applyBorder="1" applyAlignment="1">
      <alignment/>
    </xf>
    <xf numFmtId="0" fontId="14" fillId="0" borderId="0" xfId="33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190" fontId="0" fillId="0" borderId="0" xfId="0" applyNumberFormat="1" applyAlignment="1">
      <alignment/>
    </xf>
    <xf numFmtId="200" fontId="0" fillId="0" borderId="0" xfId="0" applyNumberFormat="1" applyFont="1" applyAlignment="1">
      <alignment/>
    </xf>
    <xf numFmtId="205" fontId="0" fillId="0" borderId="0" xfId="0" applyNumberFormat="1" applyFont="1" applyAlignment="1">
      <alignment/>
    </xf>
    <xf numFmtId="0" fontId="12" fillId="0" borderId="0" xfId="35" applyNumberFormat="1" applyFont="1" applyFill="1" applyAlignment="1">
      <alignment horizontal="center" vertical="center"/>
    </xf>
    <xf numFmtId="0" fontId="16" fillId="0" borderId="0" xfId="35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85" fillId="0" borderId="0" xfId="0" applyFont="1" applyAlignment="1">
      <alignment horizontal="center" wrapText="1"/>
    </xf>
    <xf numFmtId="0" fontId="9" fillId="0" borderId="0" xfId="35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4" fillId="0" borderId="0" xfId="0" applyFont="1" applyAlignment="1">
      <alignment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千分位[0] 3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16775"/>
          <c:w val="0.8747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graph16!$D$2</c:f>
              <c:strCache>
                <c:ptCount val="1"/>
                <c:pt idx="0">
                  <c:v>海   堤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graph16!$C$3:$C$21</c:f>
              <c:strCache/>
            </c:strRef>
          </c:cat>
          <c:val>
            <c:numRef>
              <c:f>graph16!$D$3:$D$21</c:f>
              <c:numCache/>
            </c:numRef>
          </c:val>
        </c:ser>
        <c:ser>
          <c:idx val="1"/>
          <c:order val="1"/>
          <c:tx>
            <c:strRef>
              <c:f>graph16!$E$2</c:f>
              <c:strCache>
                <c:ptCount val="1"/>
                <c:pt idx="0">
                  <c:v>離岸堤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graph16!$C$3:$C$21</c:f>
              <c:strCache/>
            </c:strRef>
          </c:cat>
          <c:val>
            <c:numRef>
              <c:f>graph16!$E$3:$E$21</c:f>
              <c:numCache/>
            </c:numRef>
          </c:val>
        </c:ser>
        <c:ser>
          <c:idx val="2"/>
          <c:order val="2"/>
          <c:tx>
            <c:strRef>
              <c:f>graph16!$F$2</c:f>
              <c:strCache>
                <c:ptCount val="1"/>
                <c:pt idx="0">
                  <c:v>海岸保護工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graph16!$C$3:$C$21</c:f>
              <c:strCache/>
            </c:strRef>
          </c:cat>
          <c:val>
            <c:numRef>
              <c:f>graph16!$F$3:$F$21</c:f>
              <c:numCache/>
            </c:numRef>
          </c:val>
        </c:ser>
        <c:axId val="30906583"/>
        <c:axId val="9723792"/>
      </c:barChart>
      <c:catAx>
        <c:axId val="30906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723792"/>
        <c:crosses val="autoZero"/>
        <c:auto val="1"/>
        <c:lblOffset val="100"/>
        <c:tickLblSkip val="1"/>
        <c:noMultiLvlLbl val="0"/>
      </c:catAx>
      <c:valAx>
        <c:axId val="9723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06583"/>
        <c:crossesAt val="1"/>
        <c:crossBetween val="between"/>
        <c:dispUnits>
          <c:builtInUnit val="thousands"/>
        </c:dispUnits>
        <c:majorUnit val="20000"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75"/>
          <c:y val="0.236"/>
          <c:w val="0.2475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圖</a:t>
            </a:r>
            <a:r>
              <a:rPr lang="en-US" cap="none" sz="16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14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禦潮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海堤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)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工程修建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105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年度</a:t>
            </a:r>
          </a:p>
        </c:rich>
      </c:tx>
      <c:layout>
        <c:manualLayout>
          <c:xMode val="factor"/>
          <c:yMode val="factor"/>
          <c:x val="-0.01075"/>
          <c:y val="-0.01075"/>
        </c:manualLayout>
      </c:layout>
      <c:spPr>
        <a:noFill/>
        <a:ln w="3175">
          <a:noFill/>
        </a:ln>
      </c:spPr>
    </c:title>
    <c:view3D>
      <c:rotX val="15"/>
      <c:hPercent val="120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895"/>
          <c:w val="0.7675"/>
          <c:h val="0.7812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graph17!$B$20</c:f>
              <c:strCache>
                <c:ptCount val="1"/>
                <c:pt idx="0">
                  <c:v>海堤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graph17!$A$21:$A$25</c:f>
              <c:strCache/>
            </c:strRef>
          </c:cat>
          <c:val>
            <c:numRef>
              <c:f>graph17!$B$21:$B$25</c:f>
              <c:numCache/>
            </c:numRef>
          </c:val>
          <c:shape val="box"/>
        </c:ser>
        <c:ser>
          <c:idx val="1"/>
          <c:order val="1"/>
          <c:tx>
            <c:strRef>
              <c:f>graph17!$C$20</c:f>
              <c:strCache>
                <c:ptCount val="1"/>
                <c:pt idx="0">
                  <c:v>海岸保護工</c:v>
                </c:pt>
              </c:strCache>
            </c:strRef>
          </c:tx>
          <c:spPr>
            <a:solidFill>
              <a:srgbClr val="FF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graph17!$A$21:$A$25</c:f>
              <c:strCache/>
            </c:strRef>
          </c:cat>
          <c:val>
            <c:numRef>
              <c:f>graph17!$C$21:$C$25</c:f>
              <c:numCache/>
            </c:numRef>
          </c:val>
          <c:shape val="box"/>
        </c:ser>
        <c:ser>
          <c:idx val="2"/>
          <c:order val="2"/>
          <c:tx>
            <c:strRef>
              <c:f>graph17!$D$20</c:f>
              <c:strCache>
                <c:ptCount val="1"/>
                <c:pt idx="0">
                  <c:v>環境改善長度</c:v>
                </c:pt>
              </c:strCache>
            </c:strRef>
          </c:tx>
          <c:spPr>
            <a:solidFill>
              <a:srgbClr val="0594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graph17!$A$21:$A$25</c:f>
              <c:strCache/>
            </c:strRef>
          </c:cat>
          <c:val>
            <c:numRef>
              <c:f>graph17!$D$21:$D$25</c:f>
              <c:numCache/>
            </c:numRef>
          </c:val>
          <c:shape val="box"/>
        </c:ser>
        <c:overlap val="100"/>
        <c:shape val="box"/>
        <c:axId val="20405265"/>
        <c:axId val="49429658"/>
      </c:bar3DChart>
      <c:catAx>
        <c:axId val="204052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429658"/>
        <c:crosses val="autoZero"/>
        <c:auto val="1"/>
        <c:lblOffset val="100"/>
        <c:tickLblSkip val="1"/>
        <c:noMultiLvlLbl val="0"/>
      </c:catAx>
      <c:valAx>
        <c:axId val="494296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405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25"/>
          <c:y val="0.4865"/>
          <c:w val="0.1825"/>
          <c:h val="0.192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海堤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3255"/>
          <c:w val="0.8365"/>
          <c:h val="0.68575"/>
        </c:manualLayout>
      </c:layout>
      <c:pie3DChart>
        <c:varyColors val="1"/>
        <c:ser>
          <c:idx val="0"/>
          <c:order val="0"/>
          <c:spPr>
            <a:solidFill>
              <a:srgbClr val="F0AD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BB76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graph18!$A$11:$A$14</c:f>
              <c:strCache/>
            </c:strRef>
          </c:cat>
          <c:val>
            <c:numRef>
              <c:f>graph18!$B$11:$B$14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海岸保護工</a:t>
            </a:r>
          </a:p>
        </c:rich>
      </c:tx>
      <c:layout>
        <c:manualLayout>
          <c:xMode val="factor"/>
          <c:yMode val="factor"/>
          <c:x val="-0.00325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225"/>
          <c:y val="0.22725"/>
          <c:w val="0.90025"/>
          <c:h val="0.7815"/>
        </c:manualLayout>
      </c:layout>
      <c:pie3DChart>
        <c:varyColors val="1"/>
        <c:ser>
          <c:idx val="0"/>
          <c:order val="0"/>
          <c:spPr>
            <a:solidFill>
              <a:srgbClr val="F0AD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594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BB76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graph18!$D$11:$D$14</c:f>
              <c:strCache/>
            </c:strRef>
          </c:cat>
          <c:val>
            <c:numRef>
              <c:f>graph18!$E$11:$E$14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圖</a:t>
            </a:r>
            <a:r>
              <a: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12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現有禦潮</a:t>
            </a:r>
            <a:r>
              <a: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海堤</a:t>
            </a:r>
            <a:r>
              <a: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設施</a:t>
            </a:r>
            <a:r>
              <a: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--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海堤、離岸堤、海岸保護工</a:t>
            </a:r>
          </a:p>
        </c:rich>
      </c:tx>
      <c:layout>
        <c:manualLayout>
          <c:xMode val="factor"/>
          <c:yMode val="factor"/>
          <c:x val="0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9475"/>
          <c:w val="0.97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'工作表2'!$F$1</c:f>
              <c:strCache>
                <c:ptCount val="1"/>
                <c:pt idx="0">
                  <c:v>海堤</c:v>
                </c:pt>
              </c:strCache>
            </c:strRef>
          </c:tx>
          <c:spPr>
            <a:solidFill>
              <a:srgbClr val="F0AD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'工作表2'!$A$2:$A$20</c:f>
              <c:strCache/>
            </c:strRef>
          </c:cat>
          <c:val>
            <c:numRef>
              <c:f>'工作表2'!$F$2:$F$20</c:f>
              <c:numCache/>
            </c:numRef>
          </c:val>
        </c:ser>
        <c:ser>
          <c:idx val="1"/>
          <c:order val="1"/>
          <c:tx>
            <c:strRef>
              <c:f>'工作表2'!$G$1</c:f>
              <c:strCache>
                <c:ptCount val="1"/>
                <c:pt idx="0">
                  <c:v>離岸堤</c:v>
                </c:pt>
              </c:strCache>
            </c:strRef>
          </c:tx>
          <c:spPr>
            <a:solidFill>
              <a:srgbClr val="60B5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'工作表2'!$A$2:$A$20</c:f>
              <c:strCache/>
            </c:strRef>
          </c:cat>
          <c:val>
            <c:numRef>
              <c:f>'工作表2'!$G$2:$G$20</c:f>
              <c:numCache/>
            </c:numRef>
          </c:val>
        </c:ser>
        <c:ser>
          <c:idx val="2"/>
          <c:order val="2"/>
          <c:tx>
            <c:strRef>
              <c:f>'工作表2'!$H$1</c:f>
              <c:strCache>
                <c:ptCount val="1"/>
                <c:pt idx="0">
                  <c:v>海岸保護工</c:v>
                </c:pt>
              </c:strCache>
            </c:strRef>
          </c:tx>
          <c:spPr>
            <a:solidFill>
              <a:srgbClr val="E66C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'工作表2'!$A$2:$A$20</c:f>
              <c:strCache/>
            </c:strRef>
          </c:cat>
          <c:val>
            <c:numRef>
              <c:f>'工作表2'!$H$2:$H$20</c:f>
              <c:numCache/>
            </c:numRef>
          </c:val>
        </c:ser>
        <c:axId val="42213739"/>
        <c:axId val="44379332"/>
      </c:barChart>
      <c:catAx>
        <c:axId val="42213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79332"/>
        <c:crosses val="autoZero"/>
        <c:auto val="1"/>
        <c:lblOffset val="100"/>
        <c:tickLblSkip val="1"/>
        <c:noMultiLvlLbl val="0"/>
      </c:catAx>
      <c:valAx>
        <c:axId val="443793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公里</a:t>
                </a:r>
              </a:p>
            </c:rich>
          </c:tx>
          <c:layout>
            <c:manualLayout>
              <c:xMode val="factor"/>
              <c:yMode val="factor"/>
              <c:x val="0.01025"/>
              <c:y val="0.15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C0"/>
              </a:solidFill>
            </a:ln>
          </c:spPr>
        </c:majorGridlines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22137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63025"/>
          <c:y val="0.23"/>
          <c:w val="0.3412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pattFill prst="pct80">
      <a:fgClr>
        <a:srgbClr val="F6CFB9"/>
      </a:fgClr>
      <a:bgClr>
        <a:srgbClr val="FFFFFF"/>
      </a:bgClr>
    </a:patt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21</xdr:row>
      <xdr:rowOff>104775</xdr:rowOff>
    </xdr:from>
    <xdr:to>
      <xdr:col>1</xdr:col>
      <xdr:colOff>476250</xdr:colOff>
      <xdr:row>22</xdr:row>
      <xdr:rowOff>123825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2057400" y="4495800"/>
          <a:ext cx="4095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3</xdr:col>
      <xdr:colOff>47625</xdr:colOff>
      <xdr:row>21</xdr:row>
      <xdr:rowOff>104775</xdr:rowOff>
    </xdr:from>
    <xdr:to>
      <xdr:col>3</xdr:col>
      <xdr:colOff>457200</xdr:colOff>
      <xdr:row>22</xdr:row>
      <xdr:rowOff>123825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3790950" y="4495800"/>
          <a:ext cx="4095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12</xdr:row>
      <xdr:rowOff>9525</xdr:rowOff>
    </xdr:from>
    <xdr:to>
      <xdr:col>0</xdr:col>
      <xdr:colOff>771525</xdr:colOff>
      <xdr:row>13</xdr:row>
      <xdr:rowOff>28575</xdr:rowOff>
    </xdr:to>
    <xdr:sp>
      <xdr:nvSpPr>
        <xdr:cNvPr id="1" name="Text Box 260"/>
        <xdr:cNvSpPr txBox="1">
          <a:spLocks noChangeArrowheads="1"/>
        </xdr:cNvSpPr>
      </xdr:nvSpPr>
      <xdr:spPr>
        <a:xfrm>
          <a:off x="581025" y="377190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0.022</cdr:y>
    </cdr:from>
    <cdr:to>
      <cdr:x>0.92125</cdr:x>
      <cdr:y>0.08275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85725"/>
          <a:ext cx="56959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35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圖</a:t>
          </a:r>
          <a:r>
            <a:rPr lang="en-US" cap="none" sz="13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3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35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35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現有禦潮(海堤)設施--海堤、離岸堤、海岸保護工
</a:t>
          </a:r>
        </a:p>
      </cdr:txBody>
    </cdr:sp>
  </cdr:relSizeAnchor>
  <cdr:relSizeAnchor xmlns:cdr="http://schemas.openxmlformats.org/drawingml/2006/chartDrawing">
    <cdr:from>
      <cdr:x>0.31575</cdr:x>
      <cdr:y>0.10825</cdr:y>
    </cdr:from>
    <cdr:to>
      <cdr:x>0.5775</cdr:x>
      <cdr:y>0.167</cdr:y>
    </cdr:to>
    <cdr:sp>
      <cdr:nvSpPr>
        <cdr:cNvPr id="2" name="Text Box 2"/>
        <cdr:cNvSpPr txBox="1">
          <a:spLocks noChangeArrowheads="1"/>
        </cdr:cNvSpPr>
      </cdr:nvSpPr>
      <cdr:spPr>
        <a:xfrm>
          <a:off x="2105025" y="466725"/>
          <a:ext cx="17430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年底</a:t>
          </a:r>
        </a:p>
      </cdr:txBody>
    </cdr:sp>
  </cdr:relSizeAnchor>
  <cdr:relSizeAnchor xmlns:cdr="http://schemas.openxmlformats.org/drawingml/2006/chartDrawing">
    <cdr:from>
      <cdr:x>0.02725</cdr:x>
      <cdr:y>0.087</cdr:y>
    </cdr:from>
    <cdr:to>
      <cdr:x>0.07025</cdr:x>
      <cdr:y>0.16525</cdr:y>
    </cdr:to>
    <cdr:sp>
      <cdr:nvSpPr>
        <cdr:cNvPr id="3" name="Text Box 3"/>
        <cdr:cNvSpPr txBox="1">
          <a:spLocks noChangeArrowheads="1"/>
        </cdr:cNvSpPr>
      </cdr:nvSpPr>
      <cdr:spPr>
        <a:xfrm>
          <a:off x="180975" y="371475"/>
          <a:ext cx="2857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9</xdr:col>
      <xdr:colOff>57150</xdr:colOff>
      <xdr:row>46</xdr:row>
      <xdr:rowOff>95250</xdr:rowOff>
    </xdr:to>
    <xdr:graphicFrame>
      <xdr:nvGraphicFramePr>
        <xdr:cNvPr id="1" name="圖表 1"/>
        <xdr:cNvGraphicFramePr/>
      </xdr:nvGraphicFramePr>
      <xdr:xfrm>
        <a:off x="0" y="4838700"/>
        <a:ext cx="6667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1333500</xdr:colOff>
      <xdr:row>40</xdr:row>
      <xdr:rowOff>142875</xdr:rowOff>
    </xdr:from>
    <xdr:to>
      <xdr:col>4</xdr:col>
      <xdr:colOff>342900</xdr:colOff>
      <xdr:row>42</xdr:row>
      <xdr:rowOff>19050</xdr:rowOff>
    </xdr:to>
    <xdr:sp>
      <xdr:nvSpPr>
        <xdr:cNvPr id="1" name="文字方塊 3"/>
        <xdr:cNvSpPr txBox="1">
          <a:spLocks noChangeArrowheads="1"/>
        </xdr:cNvSpPr>
      </xdr:nvSpPr>
      <xdr:spPr>
        <a:xfrm>
          <a:off x="4267200" y="8181975"/>
          <a:ext cx="4476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公尺</a:t>
          </a:r>
        </a:p>
      </xdr:txBody>
    </xdr:sp>
    <xdr:clientData/>
  </xdr:twoCellAnchor>
  <xdr:twoCellAnchor>
    <xdr:from>
      <xdr:col>0</xdr:col>
      <xdr:colOff>171450</xdr:colOff>
      <xdr:row>27</xdr:row>
      <xdr:rowOff>133350</xdr:rowOff>
    </xdr:from>
    <xdr:to>
      <xdr:col>5</xdr:col>
      <xdr:colOff>276225</xdr:colOff>
      <xdr:row>42</xdr:row>
      <xdr:rowOff>47625</xdr:rowOff>
    </xdr:to>
    <xdr:grpSp>
      <xdr:nvGrpSpPr>
        <xdr:cNvPr id="2" name="群組 9"/>
        <xdr:cNvGrpSpPr>
          <a:grpSpLocks/>
        </xdr:cNvGrpSpPr>
      </xdr:nvGrpSpPr>
      <xdr:grpSpPr>
        <a:xfrm>
          <a:off x="171450" y="5572125"/>
          <a:ext cx="5457825" cy="2914650"/>
          <a:chOff x="167640" y="5692140"/>
          <a:chExt cx="5463540" cy="3665220"/>
        </a:xfrm>
        <a:solidFill>
          <a:srgbClr val="FFFFFF"/>
        </a:solidFill>
      </xdr:grpSpPr>
      <xdr:graphicFrame>
        <xdr:nvGraphicFramePr>
          <xdr:cNvPr id="3" name="圖表 2"/>
          <xdr:cNvGraphicFramePr/>
        </xdr:nvGraphicFramePr>
        <xdr:xfrm>
          <a:off x="167640" y="5692140"/>
          <a:ext cx="5463540" cy="366522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直線單箭頭接點 7"/>
          <xdr:cNvSpPr>
            <a:spLocks/>
          </xdr:cNvSpPr>
        </xdr:nvSpPr>
        <xdr:spPr>
          <a:xfrm flipH="1">
            <a:off x="1413327" y="8216560"/>
            <a:ext cx="239030" cy="10079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直線單箭頭接點 10"/>
          <xdr:cNvSpPr>
            <a:spLocks/>
          </xdr:cNvSpPr>
        </xdr:nvSpPr>
        <xdr:spPr>
          <a:xfrm flipH="1">
            <a:off x="1425620" y="8716863"/>
            <a:ext cx="243128" cy="10079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直線接點 12"/>
          <xdr:cNvSpPr>
            <a:spLocks/>
          </xdr:cNvSpPr>
        </xdr:nvSpPr>
        <xdr:spPr>
          <a:xfrm>
            <a:off x="1283568" y="6446259"/>
            <a:ext cx="2974898" cy="100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123825</xdr:rowOff>
    </xdr:from>
    <xdr:to>
      <xdr:col>6</xdr:col>
      <xdr:colOff>200025</xdr:colOff>
      <xdr:row>33</xdr:row>
      <xdr:rowOff>19050</xdr:rowOff>
    </xdr:to>
    <xdr:grpSp>
      <xdr:nvGrpSpPr>
        <xdr:cNvPr id="1" name="群組 1"/>
        <xdr:cNvGrpSpPr>
          <a:grpSpLocks/>
        </xdr:cNvGrpSpPr>
      </xdr:nvGrpSpPr>
      <xdr:grpSpPr>
        <a:xfrm>
          <a:off x="19050" y="3886200"/>
          <a:ext cx="6229350" cy="2895600"/>
          <a:chOff x="15240" y="3832860"/>
          <a:chExt cx="6217920" cy="2872740"/>
        </a:xfrm>
        <a:solidFill>
          <a:srgbClr val="FFFFFF"/>
        </a:solidFill>
      </xdr:grpSpPr>
      <xdr:graphicFrame>
        <xdr:nvGraphicFramePr>
          <xdr:cNvPr id="2" name="圖表 2"/>
          <xdr:cNvGraphicFramePr/>
        </xdr:nvGraphicFramePr>
        <xdr:xfrm>
          <a:off x="15240" y="3840760"/>
          <a:ext cx="3161812" cy="255242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圖表 3"/>
          <xdr:cNvGraphicFramePr/>
        </xdr:nvGraphicFramePr>
        <xdr:xfrm>
          <a:off x="3307629" y="3832860"/>
          <a:ext cx="2925531" cy="287274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0.40925</cdr:x>
      <cdr:y>0.1395</cdr:y>
    </cdr:from>
    <cdr:to>
      <cdr:x>0.59875</cdr:x>
      <cdr:y>0.21075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2352675" y="457200"/>
          <a:ext cx="1085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111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66675</xdr:rowOff>
    </xdr:from>
    <xdr:to>
      <xdr:col>8</xdr:col>
      <xdr:colOff>266700</xdr:colOff>
      <xdr:row>37</xdr:row>
      <xdr:rowOff>180975</xdr:rowOff>
    </xdr:to>
    <xdr:graphicFrame>
      <xdr:nvGraphicFramePr>
        <xdr:cNvPr id="1" name="圖表 1"/>
        <xdr:cNvGraphicFramePr/>
      </xdr:nvGraphicFramePr>
      <xdr:xfrm>
        <a:off x="0" y="4286250"/>
        <a:ext cx="57531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模組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00390625" defaultRowHeight="15.75"/>
  <cols>
    <col min="1" max="1" width="26.125" style="25" customWidth="1"/>
    <col min="2" max="2" width="11.875" style="25" customWidth="1"/>
    <col min="3" max="4" width="11.125" style="25" customWidth="1"/>
    <col min="5" max="5" width="10.625" style="25" customWidth="1"/>
    <col min="6" max="6" width="9.625" style="25" customWidth="1"/>
    <col min="7" max="16384" width="9.00390625" style="3" customWidth="1"/>
  </cols>
  <sheetData>
    <row r="1" spans="1:6" ht="24.75" customHeight="1">
      <c r="A1" s="83" t="s">
        <v>110</v>
      </c>
      <c r="B1" s="84"/>
      <c r="C1" s="84"/>
      <c r="D1" s="84"/>
      <c r="E1" s="84"/>
      <c r="F1" s="85"/>
    </row>
    <row r="2" spans="1:6" ht="18.75" customHeight="1">
      <c r="A2" s="8" t="s">
        <v>111</v>
      </c>
      <c r="B2" s="9"/>
      <c r="C2" s="9"/>
      <c r="D2" s="9"/>
      <c r="E2" s="9"/>
      <c r="F2" s="9"/>
    </row>
    <row r="3" spans="1:6" ht="69.75" customHeight="1">
      <c r="A3" s="10" t="s">
        <v>31</v>
      </c>
      <c r="B3" s="11" t="s">
        <v>32</v>
      </c>
      <c r="C3" s="12" t="s">
        <v>42</v>
      </c>
      <c r="D3" s="12" t="s">
        <v>33</v>
      </c>
      <c r="E3" s="6" t="s">
        <v>34</v>
      </c>
      <c r="F3" s="6" t="s">
        <v>35</v>
      </c>
    </row>
    <row r="4" spans="1:6" ht="27.75" customHeight="1" hidden="1">
      <c r="A4" s="13" t="s">
        <v>36</v>
      </c>
      <c r="B4" s="14">
        <v>380792</v>
      </c>
      <c r="C4" s="15">
        <v>19738</v>
      </c>
      <c r="D4" s="15">
        <v>65815</v>
      </c>
      <c r="E4" s="15">
        <v>253</v>
      </c>
      <c r="F4" s="15">
        <v>373</v>
      </c>
    </row>
    <row r="5" spans="1:6" ht="10.5" customHeight="1" hidden="1">
      <c r="A5" s="13"/>
      <c r="B5" s="14"/>
      <c r="C5" s="15"/>
      <c r="D5" s="15"/>
      <c r="E5" s="15"/>
      <c r="F5" s="15"/>
    </row>
    <row r="6" spans="1:6" ht="27.75" customHeight="1" hidden="1">
      <c r="A6" s="13" t="s">
        <v>37</v>
      </c>
      <c r="B6" s="14">
        <v>381691.7</v>
      </c>
      <c r="C6" s="15">
        <v>20228</v>
      </c>
      <c r="D6" s="15">
        <v>66925</v>
      </c>
      <c r="E6" s="15">
        <v>253</v>
      </c>
      <c r="F6" s="15">
        <v>379</v>
      </c>
    </row>
    <row r="7" spans="1:6" ht="27.75" customHeight="1" hidden="1">
      <c r="A7" s="13" t="s">
        <v>38</v>
      </c>
      <c r="B7" s="14">
        <v>381691.7</v>
      </c>
      <c r="C7" s="15">
        <v>21034</v>
      </c>
      <c r="D7" s="15">
        <v>67772</v>
      </c>
      <c r="E7" s="15">
        <v>253</v>
      </c>
      <c r="F7" s="15">
        <v>381</v>
      </c>
    </row>
    <row r="8" spans="1:6" ht="27.75" customHeight="1" hidden="1">
      <c r="A8" s="13" t="s">
        <v>39</v>
      </c>
      <c r="B8" s="14">
        <v>381885.7</v>
      </c>
      <c r="C8" s="15">
        <v>21224</v>
      </c>
      <c r="D8" s="15">
        <v>69171</v>
      </c>
      <c r="E8" s="15">
        <v>253</v>
      </c>
      <c r="F8" s="15">
        <v>401</v>
      </c>
    </row>
    <row r="9" spans="1:6" ht="27.75" customHeight="1" hidden="1">
      <c r="A9" s="13" t="s">
        <v>40</v>
      </c>
      <c r="B9" s="14">
        <v>392081</v>
      </c>
      <c r="C9" s="15">
        <v>21874</v>
      </c>
      <c r="D9" s="15">
        <v>75936</v>
      </c>
      <c r="E9" s="15">
        <v>256</v>
      </c>
      <c r="F9" s="15">
        <v>404</v>
      </c>
    </row>
    <row r="10" spans="1:6" ht="27.75" customHeight="1" hidden="1">
      <c r="A10" s="13" t="s">
        <v>41</v>
      </c>
      <c r="B10" s="14">
        <v>392226</v>
      </c>
      <c r="C10" s="15">
        <v>22174</v>
      </c>
      <c r="D10" s="15">
        <v>80437</v>
      </c>
      <c r="E10" s="15">
        <v>256</v>
      </c>
      <c r="F10" s="15">
        <v>417</v>
      </c>
    </row>
    <row r="11" spans="1:6" ht="10.5" customHeight="1" hidden="1">
      <c r="A11" s="13"/>
      <c r="B11" s="14"/>
      <c r="C11" s="15"/>
      <c r="D11" s="15"/>
      <c r="E11" s="15"/>
      <c r="F11" s="15"/>
    </row>
    <row r="12" spans="1:6" ht="27.75" customHeight="1" hidden="1">
      <c r="A12" s="13" t="s">
        <v>46</v>
      </c>
      <c r="B12" s="14">
        <v>392732</v>
      </c>
      <c r="C12" s="15">
        <v>24999</v>
      </c>
      <c r="D12" s="15">
        <v>82895</v>
      </c>
      <c r="E12" s="15">
        <v>256</v>
      </c>
      <c r="F12" s="15">
        <v>420</v>
      </c>
    </row>
    <row r="13" spans="1:6" ht="27.75" customHeight="1">
      <c r="A13" s="13" t="s">
        <v>47</v>
      </c>
      <c r="B13" s="14">
        <v>393132</v>
      </c>
      <c r="C13" s="15">
        <v>27749</v>
      </c>
      <c r="D13" s="15">
        <v>85771</v>
      </c>
      <c r="E13" s="15">
        <f>SUM(E41:E62)</f>
        <v>0</v>
      </c>
      <c r="F13" s="15">
        <v>437</v>
      </c>
    </row>
    <row r="14" spans="1:6" ht="27.75" customHeight="1">
      <c r="A14" s="13" t="s">
        <v>48</v>
      </c>
      <c r="B14" s="14">
        <v>394096</v>
      </c>
      <c r="C14" s="15">
        <v>28634</v>
      </c>
      <c r="D14" s="15">
        <v>86392</v>
      </c>
      <c r="E14" s="15">
        <v>256</v>
      </c>
      <c r="F14" s="15">
        <v>438</v>
      </c>
    </row>
    <row r="15" spans="1:6" ht="27.75" customHeight="1">
      <c r="A15" s="13" t="s">
        <v>73</v>
      </c>
      <c r="B15" s="14">
        <v>394603</v>
      </c>
      <c r="C15" s="15">
        <v>28334</v>
      </c>
      <c r="D15" s="15">
        <v>86743</v>
      </c>
      <c r="E15" s="15">
        <v>256</v>
      </c>
      <c r="F15" s="15">
        <v>457</v>
      </c>
    </row>
    <row r="16" spans="1:6" ht="27.75" customHeight="1">
      <c r="A16" s="13" t="s">
        <v>75</v>
      </c>
      <c r="B16" s="14">
        <v>394434</v>
      </c>
      <c r="C16" s="15">
        <v>28509</v>
      </c>
      <c r="D16" s="15">
        <v>86272</v>
      </c>
      <c r="E16" s="15">
        <v>256</v>
      </c>
      <c r="F16" s="15">
        <v>450</v>
      </c>
    </row>
    <row r="17" spans="1:6" ht="10.5" customHeight="1">
      <c r="A17" s="2"/>
      <c r="B17" s="14"/>
      <c r="C17" s="15"/>
      <c r="D17" s="15"/>
      <c r="E17" s="15"/>
      <c r="F17" s="16"/>
    </row>
    <row r="18" spans="1:6" ht="27.75" customHeight="1">
      <c r="A18" s="13" t="s">
        <v>85</v>
      </c>
      <c r="B18" s="14">
        <v>397156.4</v>
      </c>
      <c r="C18" s="15">
        <v>29109</v>
      </c>
      <c r="D18" s="15">
        <v>88093</v>
      </c>
      <c r="E18" s="15">
        <v>256</v>
      </c>
      <c r="F18" s="15">
        <v>459</v>
      </c>
    </row>
    <row r="19" spans="1:6" ht="27.75" customHeight="1">
      <c r="A19" s="13" t="s">
        <v>109</v>
      </c>
      <c r="B19" s="14">
        <v>397156.4</v>
      </c>
      <c r="C19" s="15">
        <v>30307</v>
      </c>
      <c r="D19" s="15">
        <v>89528</v>
      </c>
      <c r="E19" s="15">
        <v>256</v>
      </c>
      <c r="F19" s="15">
        <v>469</v>
      </c>
    </row>
    <row r="20" spans="1:6" ht="27.75" customHeight="1">
      <c r="A20" s="13" t="s">
        <v>114</v>
      </c>
      <c r="B20" s="14">
        <v>397156.4</v>
      </c>
      <c r="C20" s="15">
        <v>31131</v>
      </c>
      <c r="D20" s="15">
        <v>89774</v>
      </c>
      <c r="E20" s="15">
        <v>256</v>
      </c>
      <c r="F20" s="15">
        <v>481</v>
      </c>
    </row>
    <row r="21" spans="1:6" ht="27.75" customHeight="1">
      <c r="A21" s="13" t="s">
        <v>116</v>
      </c>
      <c r="B21" s="14">
        <v>403340.4</v>
      </c>
      <c r="C21" s="15">
        <v>31281</v>
      </c>
      <c r="D21" s="15">
        <v>90361</v>
      </c>
      <c r="E21" s="15">
        <v>256</v>
      </c>
      <c r="F21" s="15">
        <v>488</v>
      </c>
    </row>
    <row r="22" spans="1:10" ht="27.75" customHeight="1">
      <c r="A22" s="13" t="s">
        <v>117</v>
      </c>
      <c r="B22" s="14">
        <v>404261.4</v>
      </c>
      <c r="C22" s="15">
        <v>31281</v>
      </c>
      <c r="D22" s="15">
        <v>91440</v>
      </c>
      <c r="E22" s="15">
        <v>256</v>
      </c>
      <c r="F22" s="15">
        <v>490</v>
      </c>
      <c r="H22" s="3">
        <v>404261.4</v>
      </c>
      <c r="I22" s="3">
        <v>31281</v>
      </c>
      <c r="J22" s="3">
        <v>91440</v>
      </c>
    </row>
    <row r="23" spans="1:6" ht="10.5" customHeight="1">
      <c r="A23" s="2"/>
      <c r="B23" s="14"/>
      <c r="C23" s="15"/>
      <c r="D23" s="15"/>
      <c r="E23" s="15"/>
      <c r="F23" s="16"/>
    </row>
    <row r="24" spans="1:6" ht="27.75" customHeight="1">
      <c r="A24" s="13" t="s">
        <v>119</v>
      </c>
      <c r="B24" s="14">
        <f>SUM(B25:B39,'27-2'!B4:B10)</f>
        <v>404261.4</v>
      </c>
      <c r="C24" s="15">
        <f>SUM(C25:C39,'27-2'!C4:C10)</f>
        <v>31281</v>
      </c>
      <c r="D24" s="15">
        <f>SUM(D25:D39,'27-2'!D4:D10)</f>
        <v>92100</v>
      </c>
      <c r="E24" s="15">
        <f>SUM(E25:E39,'27-2'!E4:E10)</f>
        <v>256</v>
      </c>
      <c r="F24" s="15">
        <f>SUM(F25:F39,'27-2'!F4:F10)</f>
        <v>492</v>
      </c>
    </row>
    <row r="25" spans="1:10" ht="24" customHeight="1">
      <c r="A25" s="17" t="s">
        <v>49</v>
      </c>
      <c r="B25" s="18">
        <v>4793</v>
      </c>
      <c r="C25" s="7">
        <v>530</v>
      </c>
      <c r="D25" s="7">
        <v>5716</v>
      </c>
      <c r="E25" s="7">
        <v>0</v>
      </c>
      <c r="F25" s="7">
        <v>3</v>
      </c>
      <c r="H25" s="57"/>
      <c r="I25" s="57"/>
      <c r="J25" s="57"/>
    </row>
    <row r="26" spans="1:10" ht="24" customHeight="1">
      <c r="A26" s="17" t="s">
        <v>50</v>
      </c>
      <c r="B26" s="18">
        <v>0</v>
      </c>
      <c r="C26" s="7">
        <v>0</v>
      </c>
      <c r="D26" s="7">
        <v>0</v>
      </c>
      <c r="E26" s="7">
        <v>0</v>
      </c>
      <c r="F26" s="7">
        <v>0</v>
      </c>
      <c r="H26" s="57"/>
      <c r="I26" s="57"/>
      <c r="J26" s="57"/>
    </row>
    <row r="27" spans="1:10" ht="24" customHeight="1">
      <c r="A27" s="17" t="s">
        <v>51</v>
      </c>
      <c r="B27" s="18">
        <v>13674</v>
      </c>
      <c r="C27" s="7">
        <v>0</v>
      </c>
      <c r="D27" s="7">
        <v>6191</v>
      </c>
      <c r="E27" s="7">
        <v>14</v>
      </c>
      <c r="F27" s="7">
        <v>1</v>
      </c>
      <c r="H27" s="57"/>
      <c r="I27" s="57"/>
      <c r="J27" s="57"/>
    </row>
    <row r="28" spans="1:10" ht="24" customHeight="1">
      <c r="A28" s="17" t="s">
        <v>52</v>
      </c>
      <c r="B28" s="18">
        <v>20710</v>
      </c>
      <c r="C28" s="7">
        <v>0</v>
      </c>
      <c r="D28" s="7">
        <v>440</v>
      </c>
      <c r="E28" s="7">
        <v>6</v>
      </c>
      <c r="F28" s="7">
        <v>60</v>
      </c>
      <c r="H28" s="57"/>
      <c r="I28" s="57"/>
      <c r="J28" s="57"/>
    </row>
    <row r="29" spans="1:10" s="5" customFormat="1" ht="24" customHeight="1">
      <c r="A29" s="17" t="s">
        <v>53</v>
      </c>
      <c r="B29" s="18">
        <v>47940</v>
      </c>
      <c r="C29" s="7">
        <v>900</v>
      </c>
      <c r="D29" s="7">
        <v>549</v>
      </c>
      <c r="E29" s="7">
        <v>2</v>
      </c>
      <c r="F29" s="7">
        <v>39</v>
      </c>
      <c r="H29" s="81">
        <f>B29/B24</f>
        <v>0.11858663725995111</v>
      </c>
      <c r="I29" s="57"/>
      <c r="J29" s="57"/>
    </row>
    <row r="30" spans="1:10" ht="24" customHeight="1">
      <c r="A30" s="17" t="s">
        <v>54</v>
      </c>
      <c r="B30" s="18">
        <v>26944</v>
      </c>
      <c r="C30" s="7">
        <v>11877</v>
      </c>
      <c r="D30" s="7">
        <v>290</v>
      </c>
      <c r="E30" s="7">
        <v>0</v>
      </c>
      <c r="F30" s="7">
        <v>77</v>
      </c>
      <c r="H30" s="57"/>
      <c r="I30" s="81">
        <f>C30/C$24</f>
        <v>0.3796873501486525</v>
      </c>
      <c r="J30" s="57"/>
    </row>
    <row r="31" spans="1:10" ht="24" customHeight="1">
      <c r="A31" s="17" t="s">
        <v>55</v>
      </c>
      <c r="B31" s="18">
        <v>10273</v>
      </c>
      <c r="C31" s="7">
        <v>0</v>
      </c>
      <c r="D31" s="7">
        <v>6551</v>
      </c>
      <c r="E31" s="7">
        <v>0</v>
      </c>
      <c r="F31" s="7">
        <v>57</v>
      </c>
      <c r="H31" s="57"/>
      <c r="I31" s="57"/>
      <c r="J31" s="57"/>
    </row>
    <row r="32" spans="1:11" ht="24" customHeight="1">
      <c r="A32" s="17" t="s">
        <v>56</v>
      </c>
      <c r="B32" s="18">
        <v>1362</v>
      </c>
      <c r="C32" s="7">
        <v>0</v>
      </c>
      <c r="D32" s="7">
        <v>8584</v>
      </c>
      <c r="E32" s="7">
        <v>5</v>
      </c>
      <c r="F32" s="7">
        <v>0</v>
      </c>
      <c r="H32" s="57"/>
      <c r="I32" s="57"/>
      <c r="J32" s="81">
        <f>D32/D$24</f>
        <v>0.09320304017372422</v>
      </c>
      <c r="K32" s="82"/>
    </row>
    <row r="33" spans="1:10" ht="24" customHeight="1">
      <c r="A33" s="17" t="s">
        <v>57</v>
      </c>
      <c r="B33" s="18">
        <v>17134</v>
      </c>
      <c r="C33" s="7">
        <v>0</v>
      </c>
      <c r="D33" s="7">
        <v>12564</v>
      </c>
      <c r="E33" s="7">
        <v>22</v>
      </c>
      <c r="F33" s="7">
        <v>10</v>
      </c>
      <c r="H33" s="57"/>
      <c r="I33" s="57"/>
      <c r="J33" s="81">
        <f>D33/D$24</f>
        <v>0.13641693811074918</v>
      </c>
    </row>
    <row r="34" spans="1:10" ht="24" customHeight="1">
      <c r="A34" s="17" t="s">
        <v>58</v>
      </c>
      <c r="B34" s="18">
        <v>93072</v>
      </c>
      <c r="C34" s="7">
        <v>0</v>
      </c>
      <c r="D34" s="7">
        <v>5500</v>
      </c>
      <c r="E34" s="7">
        <v>95</v>
      </c>
      <c r="F34" s="7">
        <v>0</v>
      </c>
      <c r="H34" s="81">
        <f>B34/B24</f>
        <v>0.23022727373921922</v>
      </c>
      <c r="I34" s="57"/>
      <c r="J34" s="57"/>
    </row>
    <row r="35" spans="1:10" ht="24" customHeight="1">
      <c r="A35" s="17" t="s">
        <v>59</v>
      </c>
      <c r="B35" s="18">
        <v>0</v>
      </c>
      <c r="C35" s="7">
        <v>0</v>
      </c>
      <c r="D35" s="7">
        <v>0</v>
      </c>
      <c r="E35" s="7">
        <v>0</v>
      </c>
      <c r="F35" s="7">
        <v>0</v>
      </c>
      <c r="H35" s="57"/>
      <c r="I35" s="57"/>
      <c r="J35" s="57"/>
    </row>
    <row r="36" spans="1:10" ht="24" customHeight="1">
      <c r="A36" s="17" t="s">
        <v>60</v>
      </c>
      <c r="B36" s="18">
        <v>30973</v>
      </c>
      <c r="C36" s="7">
        <v>0</v>
      </c>
      <c r="D36" s="7">
        <v>250</v>
      </c>
      <c r="E36" s="7">
        <v>58</v>
      </c>
      <c r="F36" s="7">
        <v>5</v>
      </c>
      <c r="H36" s="57"/>
      <c r="I36" s="57"/>
      <c r="J36" s="57"/>
    </row>
    <row r="37" spans="1:10" ht="24" customHeight="1">
      <c r="A37" s="17" t="s">
        <v>61</v>
      </c>
      <c r="B37" s="18">
        <v>17883</v>
      </c>
      <c r="C37" s="7">
        <v>0</v>
      </c>
      <c r="D37" s="7">
        <v>0</v>
      </c>
      <c r="E37" s="7">
        <v>45</v>
      </c>
      <c r="F37" s="7">
        <v>13</v>
      </c>
      <c r="H37" s="57"/>
      <c r="I37" s="57"/>
      <c r="J37" s="57"/>
    </row>
    <row r="38" spans="1:10" ht="24" customHeight="1">
      <c r="A38" s="17" t="s">
        <v>62</v>
      </c>
      <c r="B38" s="18">
        <v>23957</v>
      </c>
      <c r="C38" s="7">
        <v>15334</v>
      </c>
      <c r="D38" s="7">
        <v>6014</v>
      </c>
      <c r="E38" s="7">
        <v>2</v>
      </c>
      <c r="F38" s="7">
        <v>32</v>
      </c>
      <c r="H38" s="57"/>
      <c r="I38" s="81">
        <f>C38/C$24</f>
        <v>0.4902017198938653</v>
      </c>
      <c r="J38" s="57"/>
    </row>
    <row r="39" spans="1:10" ht="24" customHeight="1">
      <c r="A39" s="19" t="s">
        <v>63</v>
      </c>
      <c r="B39" s="20">
        <v>8095</v>
      </c>
      <c r="C39" s="21">
        <v>357</v>
      </c>
      <c r="D39" s="21">
        <v>26522</v>
      </c>
      <c r="E39" s="21">
        <v>0</v>
      </c>
      <c r="F39" s="21">
        <v>191</v>
      </c>
      <c r="H39" s="57"/>
      <c r="I39" s="57"/>
      <c r="J39" s="81">
        <f>D39/D$24</f>
        <v>0.28796959826275786</v>
      </c>
    </row>
  </sheetData>
  <sheetProtection/>
  <mergeCells count="1">
    <mergeCell ref="A1:F1"/>
  </mergeCells>
  <printOptions/>
  <pageMargins left="0.7480314960629921" right="0.7480314960629921" top="0.6692913385826772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F1"/>
    </sheetView>
  </sheetViews>
  <sheetFormatPr defaultColWidth="9.00390625" defaultRowHeight="15.75"/>
  <cols>
    <col min="1" max="1" width="26.125" style="25" customWidth="1"/>
    <col min="2" max="2" width="11.875" style="25" customWidth="1"/>
    <col min="3" max="4" width="11.125" style="25" customWidth="1"/>
    <col min="5" max="5" width="10.625" style="25" customWidth="1"/>
    <col min="6" max="6" width="10.00390625" style="25" customWidth="1"/>
    <col min="7" max="8" width="9.00390625" style="3" customWidth="1"/>
    <col min="9" max="16384" width="9.00390625" style="3" customWidth="1"/>
  </cols>
  <sheetData>
    <row r="1" spans="1:6" ht="24.75" customHeight="1">
      <c r="A1" s="83" t="s">
        <v>112</v>
      </c>
      <c r="B1" s="84"/>
      <c r="C1" s="84"/>
      <c r="D1" s="84"/>
      <c r="E1" s="84"/>
      <c r="F1" s="85"/>
    </row>
    <row r="2" spans="1:6" ht="18.75" customHeight="1">
      <c r="A2" s="8" t="s">
        <v>113</v>
      </c>
      <c r="B2" s="9"/>
      <c r="C2" s="9"/>
      <c r="D2" s="9"/>
      <c r="E2" s="9"/>
      <c r="F2" s="9"/>
    </row>
    <row r="3" spans="1:6" ht="69.75" customHeight="1">
      <c r="A3" s="10" t="s">
        <v>31</v>
      </c>
      <c r="B3" s="11" t="s">
        <v>32</v>
      </c>
      <c r="C3" s="12" t="s">
        <v>42</v>
      </c>
      <c r="D3" s="12" t="s">
        <v>43</v>
      </c>
      <c r="E3" s="6" t="s">
        <v>44</v>
      </c>
      <c r="F3" s="6" t="s">
        <v>45</v>
      </c>
    </row>
    <row r="4" spans="1:10" ht="24" customHeight="1">
      <c r="A4" s="17" t="s">
        <v>64</v>
      </c>
      <c r="B4" s="18">
        <v>7392</v>
      </c>
      <c r="C4" s="7">
        <v>2158</v>
      </c>
      <c r="D4" s="7">
        <v>4677</v>
      </c>
      <c r="E4" s="7">
        <v>0</v>
      </c>
      <c r="F4" s="7">
        <v>0</v>
      </c>
      <c r="H4" s="57"/>
      <c r="I4" s="81">
        <f>C4/'27-1'!C24</f>
        <v>0.06898756433617852</v>
      </c>
      <c r="J4" s="57"/>
    </row>
    <row r="5" spans="1:10" s="5" customFormat="1" ht="24" customHeight="1">
      <c r="A5" s="17" t="s">
        <v>65</v>
      </c>
      <c r="B5" s="18">
        <v>58841</v>
      </c>
      <c r="C5" s="7">
        <v>125</v>
      </c>
      <c r="D5" s="7">
        <v>3162</v>
      </c>
      <c r="E5" s="7">
        <v>0</v>
      </c>
      <c r="F5" s="7">
        <v>2</v>
      </c>
      <c r="G5" s="4"/>
      <c r="H5" s="81">
        <f>B5/'27-1'!B24</f>
        <v>0.14555186322513106</v>
      </c>
      <c r="I5" s="57"/>
      <c r="J5" s="57"/>
    </row>
    <row r="6" spans="1:10" ht="24" customHeight="1">
      <c r="A6" s="17" t="s">
        <v>66</v>
      </c>
      <c r="B6" s="18">
        <v>0</v>
      </c>
      <c r="C6" s="7">
        <v>0</v>
      </c>
      <c r="D6" s="7">
        <v>120</v>
      </c>
      <c r="E6" s="7">
        <v>0</v>
      </c>
      <c r="F6" s="7">
        <v>0</v>
      </c>
      <c r="H6" s="57"/>
      <c r="I6" s="57"/>
      <c r="J6" s="57"/>
    </row>
    <row r="7" spans="1:10" ht="24" customHeight="1">
      <c r="A7" s="17" t="s">
        <v>67</v>
      </c>
      <c r="B7" s="18">
        <v>8584</v>
      </c>
      <c r="C7" s="7">
        <v>0</v>
      </c>
      <c r="D7" s="7">
        <v>1464</v>
      </c>
      <c r="E7" s="7">
        <v>7</v>
      </c>
      <c r="F7" s="7">
        <v>0</v>
      </c>
      <c r="H7" s="57"/>
      <c r="I7" s="57"/>
      <c r="J7" s="57"/>
    </row>
    <row r="8" spans="1:10" ht="24" customHeight="1">
      <c r="A8" s="17" t="s">
        <v>68</v>
      </c>
      <c r="B8" s="18">
        <v>0</v>
      </c>
      <c r="C8" s="7">
        <v>0</v>
      </c>
      <c r="D8" s="7">
        <v>0</v>
      </c>
      <c r="E8" s="7">
        <v>0</v>
      </c>
      <c r="F8" s="7">
        <v>0</v>
      </c>
      <c r="H8" s="57"/>
      <c r="I8" s="57"/>
      <c r="J8" s="57"/>
    </row>
    <row r="9" spans="1:10" ht="24" customHeight="1">
      <c r="A9" s="17" t="s">
        <v>69</v>
      </c>
      <c r="B9" s="18">
        <v>5408</v>
      </c>
      <c r="C9" s="7">
        <v>0</v>
      </c>
      <c r="D9" s="7">
        <v>2123</v>
      </c>
      <c r="E9" s="7">
        <v>0</v>
      </c>
      <c r="F9" s="7">
        <v>0</v>
      </c>
      <c r="H9" s="57"/>
      <c r="I9" s="57"/>
      <c r="J9" s="57"/>
    </row>
    <row r="10" spans="1:10" ht="24" customHeight="1">
      <c r="A10" s="19" t="s">
        <v>70</v>
      </c>
      <c r="B10" s="20">
        <v>7226.4</v>
      </c>
      <c r="C10" s="21">
        <v>0</v>
      </c>
      <c r="D10" s="21">
        <v>1383</v>
      </c>
      <c r="E10" s="21">
        <v>0</v>
      </c>
      <c r="F10" s="21">
        <v>2</v>
      </c>
      <c r="H10" s="57"/>
      <c r="I10" s="57"/>
      <c r="J10" s="57"/>
    </row>
    <row r="11" spans="1:6" ht="15" customHeight="1">
      <c r="A11" s="22" t="s">
        <v>0</v>
      </c>
      <c r="B11" s="23"/>
      <c r="C11" s="23"/>
      <c r="D11" s="23"/>
      <c r="E11" s="23"/>
      <c r="F11" s="24"/>
    </row>
    <row r="12" spans="1:6" ht="15" customHeight="1" hidden="1">
      <c r="A12" s="22" t="s">
        <v>115</v>
      </c>
      <c r="B12" s="23"/>
      <c r="C12" s="23"/>
      <c r="D12" s="23"/>
      <c r="E12" s="23"/>
      <c r="F12" s="24"/>
    </row>
    <row r="13" spans="1:6" s="91" customFormat="1" ht="16.5" customHeight="1">
      <c r="A13" s="89" t="s">
        <v>118</v>
      </c>
      <c r="B13" s="23"/>
      <c r="C13" s="23"/>
      <c r="D13" s="23"/>
      <c r="E13" s="90"/>
      <c r="F13" s="90"/>
    </row>
    <row r="14" spans="1:8" s="2" customFormat="1" ht="16.5">
      <c r="A14" s="26" t="s">
        <v>71</v>
      </c>
      <c r="B14" s="23"/>
      <c r="C14" s="23"/>
      <c r="D14" s="23"/>
      <c r="E14" s="23"/>
      <c r="F14" s="23"/>
      <c r="G14" s="3"/>
      <c r="H14" s="3"/>
    </row>
  </sheetData>
  <sheetProtection/>
  <mergeCells count="1">
    <mergeCell ref="A1:F1"/>
  </mergeCells>
  <printOptions/>
  <pageMargins left="0.7480314960629921" right="0.7480314960629921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N24"/>
  <sheetViews>
    <sheetView zoomScalePageLayoutView="0" workbookViewId="0" topLeftCell="A1">
      <selection activeCell="C25" sqref="C25"/>
    </sheetView>
  </sheetViews>
  <sheetFormatPr defaultColWidth="9.00390625" defaultRowHeight="15.75"/>
  <cols>
    <col min="4" max="5" width="10.75390625" style="32" bestFit="1" customWidth="1"/>
    <col min="6" max="6" width="11.25390625" style="32" customWidth="1"/>
    <col min="7" max="9" width="9.00390625" style="28" customWidth="1"/>
    <col min="10" max="10" width="9.00390625" style="27" customWidth="1"/>
    <col min="11" max="11" width="9.00390625" style="28" customWidth="1"/>
    <col min="12" max="12" width="3.875" style="28" customWidth="1"/>
    <col min="13" max="13" width="16.00390625" style="28" customWidth="1"/>
  </cols>
  <sheetData>
    <row r="1" ht="20.25" customHeight="1">
      <c r="C1" s="42" t="s">
        <v>77</v>
      </c>
    </row>
    <row r="2" spans="3:6" ht="15" customHeight="1">
      <c r="C2" s="29"/>
      <c r="D2" s="54" t="s">
        <v>17</v>
      </c>
      <c r="E2" s="54" t="s">
        <v>1</v>
      </c>
      <c r="F2" s="55" t="s">
        <v>4</v>
      </c>
    </row>
    <row r="3" spans="3:9" ht="15" customHeight="1">
      <c r="C3" s="30" t="s">
        <v>24</v>
      </c>
      <c r="D3" s="58">
        <v>4191</v>
      </c>
      <c r="E3" s="59">
        <v>530</v>
      </c>
      <c r="F3" s="59">
        <v>4936</v>
      </c>
      <c r="G3" s="39">
        <f aca="true" t="shared" si="0" ref="G3:G21">D3/$D$23</f>
        <v>0.01062535176987785</v>
      </c>
      <c r="H3" s="39">
        <f aca="true" t="shared" si="1" ref="H3:H21">E3/$E$23</f>
        <v>0.018590620505805185</v>
      </c>
      <c r="I3" s="39">
        <f aca="true" t="shared" si="2" ref="I3:I21">F3/$F$23</f>
        <v>0.05721439169139466</v>
      </c>
    </row>
    <row r="4" spans="3:9" ht="15" customHeight="1">
      <c r="C4" s="30" t="s">
        <v>72</v>
      </c>
      <c r="D4" s="58">
        <v>12753</v>
      </c>
      <c r="E4" s="59">
        <v>0</v>
      </c>
      <c r="F4" s="59">
        <v>3997</v>
      </c>
      <c r="G4" s="39">
        <f t="shared" si="0"/>
        <v>0.03233240542143933</v>
      </c>
      <c r="H4" s="39">
        <f t="shared" si="1"/>
        <v>0</v>
      </c>
      <c r="I4" s="39">
        <f t="shared" si="2"/>
        <v>0.04633021142433234</v>
      </c>
    </row>
    <row r="5" spans="3:9" ht="15" customHeight="1">
      <c r="C5" s="30" t="s">
        <v>25</v>
      </c>
      <c r="D5" s="58">
        <v>20710</v>
      </c>
      <c r="E5" s="59">
        <v>0</v>
      </c>
      <c r="F5" s="59">
        <v>440</v>
      </c>
      <c r="G5" s="39">
        <f t="shared" si="0"/>
        <v>0.05250561564165361</v>
      </c>
      <c r="H5" s="39">
        <f t="shared" si="1"/>
        <v>0</v>
      </c>
      <c r="I5" s="39">
        <f t="shared" si="2"/>
        <v>0.005100148367952522</v>
      </c>
    </row>
    <row r="6" spans="3:9" ht="15" customHeight="1">
      <c r="C6" s="30" t="s">
        <v>26</v>
      </c>
      <c r="D6" s="58">
        <v>48250</v>
      </c>
      <c r="E6" s="59">
        <v>900</v>
      </c>
      <c r="F6" s="59">
        <v>549</v>
      </c>
      <c r="G6" s="39">
        <f t="shared" si="0"/>
        <v>0.12232718274793755</v>
      </c>
      <c r="H6" s="39">
        <f t="shared" si="1"/>
        <v>0.03156897821740503</v>
      </c>
      <c r="I6" s="39">
        <f t="shared" si="2"/>
        <v>0.0063635942136498515</v>
      </c>
    </row>
    <row r="7" spans="3:9" ht="15" customHeight="1">
      <c r="C7" s="30" t="s">
        <v>27</v>
      </c>
      <c r="D7" s="58">
        <v>24294</v>
      </c>
      <c r="E7" s="59">
        <v>11877</v>
      </c>
      <c r="F7" s="59">
        <v>290</v>
      </c>
      <c r="G7" s="39">
        <f t="shared" si="0"/>
        <v>0.061592053423386424</v>
      </c>
      <c r="H7" s="39">
        <f t="shared" si="1"/>
        <v>0.41660528254235507</v>
      </c>
      <c r="I7" s="39">
        <f t="shared" si="2"/>
        <v>0.003361461424332344</v>
      </c>
    </row>
    <row r="8" spans="3:9" ht="15" customHeight="1">
      <c r="C8" s="30" t="s">
        <v>28</v>
      </c>
      <c r="D8" s="58">
        <v>10273</v>
      </c>
      <c r="E8" s="59">
        <v>0</v>
      </c>
      <c r="F8" s="59">
        <v>5757</v>
      </c>
      <c r="G8" s="39">
        <f t="shared" si="0"/>
        <v>0.026044914992115285</v>
      </c>
      <c r="H8" s="39">
        <f t="shared" si="1"/>
        <v>0</v>
      </c>
      <c r="I8" s="39">
        <f t="shared" si="2"/>
        <v>0.06673080489614243</v>
      </c>
    </row>
    <row r="9" spans="3:9" ht="15" customHeight="1">
      <c r="C9" s="30" t="s">
        <v>29</v>
      </c>
      <c r="D9" s="58">
        <v>1362</v>
      </c>
      <c r="E9" s="59">
        <v>0</v>
      </c>
      <c r="F9" s="59">
        <v>8089</v>
      </c>
      <c r="G9" s="39">
        <f t="shared" si="0"/>
        <v>0.0034530491793303823</v>
      </c>
      <c r="H9" s="39">
        <f t="shared" si="1"/>
        <v>0</v>
      </c>
      <c r="I9" s="39">
        <f t="shared" si="2"/>
        <v>0.0937615912462908</v>
      </c>
    </row>
    <row r="10" spans="3:9" ht="15" customHeight="1">
      <c r="C10" s="30" t="s">
        <v>5</v>
      </c>
      <c r="D10" s="58">
        <v>17134</v>
      </c>
      <c r="E10" s="59">
        <v>0</v>
      </c>
      <c r="F10" s="59">
        <v>12564</v>
      </c>
      <c r="G10" s="39">
        <f t="shared" si="0"/>
        <v>0.043439460087112164</v>
      </c>
      <c r="H10" s="39">
        <f t="shared" si="1"/>
        <v>0</v>
      </c>
      <c r="I10" s="39">
        <f t="shared" si="2"/>
        <v>0.1456324183976261</v>
      </c>
    </row>
    <row r="11" spans="3:14" ht="15" customHeight="1">
      <c r="C11" s="30" t="s">
        <v>6</v>
      </c>
      <c r="D11" s="58">
        <v>93072</v>
      </c>
      <c r="E11" s="59">
        <v>0</v>
      </c>
      <c r="F11" s="59">
        <v>5500</v>
      </c>
      <c r="G11" s="39">
        <f t="shared" si="0"/>
        <v>0.23596343114437396</v>
      </c>
      <c r="H11" s="39">
        <f t="shared" si="1"/>
        <v>0</v>
      </c>
      <c r="I11" s="39">
        <f t="shared" si="2"/>
        <v>0.06375185459940653</v>
      </c>
      <c r="N11" s="32"/>
    </row>
    <row r="12" spans="3:9" ht="15" customHeight="1">
      <c r="C12" s="30" t="s">
        <v>7</v>
      </c>
      <c r="D12" s="58">
        <v>30973</v>
      </c>
      <c r="E12" s="59">
        <v>0</v>
      </c>
      <c r="F12" s="59">
        <v>250</v>
      </c>
      <c r="G12" s="39">
        <f t="shared" si="0"/>
        <v>0.07852517784977968</v>
      </c>
      <c r="H12" s="39">
        <f t="shared" si="1"/>
        <v>0</v>
      </c>
      <c r="I12" s="39">
        <f t="shared" si="2"/>
        <v>0.0028978115727002966</v>
      </c>
    </row>
    <row r="13" spans="3:9" ht="15" customHeight="1">
      <c r="C13" s="30" t="s">
        <v>8</v>
      </c>
      <c r="D13" s="58">
        <v>17458</v>
      </c>
      <c r="E13" s="59">
        <v>0</v>
      </c>
      <c r="F13" s="59">
        <v>0</v>
      </c>
      <c r="G13" s="39">
        <f t="shared" si="0"/>
        <v>0.04426089028836257</v>
      </c>
      <c r="H13" s="39">
        <f t="shared" si="1"/>
        <v>0</v>
      </c>
      <c r="I13" s="39">
        <f t="shared" si="2"/>
        <v>0</v>
      </c>
    </row>
    <row r="14" spans="3:9" ht="15" customHeight="1">
      <c r="C14" s="30" t="s">
        <v>9</v>
      </c>
      <c r="D14" s="58">
        <v>23957</v>
      </c>
      <c r="E14" s="59">
        <v>13600</v>
      </c>
      <c r="F14" s="59">
        <v>5482</v>
      </c>
      <c r="G14" s="39">
        <f t="shared" si="0"/>
        <v>0.06073766460295005</v>
      </c>
      <c r="H14" s="39">
        <f t="shared" si="1"/>
        <v>0.4770423375074538</v>
      </c>
      <c r="I14" s="39">
        <f t="shared" si="2"/>
        <v>0.0635432121661721</v>
      </c>
    </row>
    <row r="15" spans="3:9" ht="15" customHeight="1">
      <c r="C15" s="30" t="s">
        <v>10</v>
      </c>
      <c r="D15" s="58">
        <v>8095</v>
      </c>
      <c r="E15" s="59">
        <v>357</v>
      </c>
      <c r="F15" s="59">
        <v>26522</v>
      </c>
      <c r="G15" s="39">
        <f t="shared" si="0"/>
        <v>0.020523078639265377</v>
      </c>
      <c r="H15" s="39">
        <f t="shared" si="1"/>
        <v>0.012522361359570662</v>
      </c>
      <c r="I15" s="39">
        <f t="shared" si="2"/>
        <v>0.30742303412462907</v>
      </c>
    </row>
    <row r="16" spans="3:9" ht="15" customHeight="1">
      <c r="C16" s="30" t="s">
        <v>11</v>
      </c>
      <c r="D16" s="58">
        <v>7270</v>
      </c>
      <c r="E16" s="59">
        <v>1120</v>
      </c>
      <c r="F16" s="59">
        <v>4357</v>
      </c>
      <c r="G16" s="39">
        <f t="shared" si="0"/>
        <v>0.018431473960155563</v>
      </c>
      <c r="H16" s="39">
        <f t="shared" si="1"/>
        <v>0.03928583955943737</v>
      </c>
      <c r="I16" s="39">
        <f t="shared" si="2"/>
        <v>0.05050306008902077</v>
      </c>
    </row>
    <row r="17" spans="3:9" ht="15" customHeight="1">
      <c r="C17" s="30" t="s">
        <v>12</v>
      </c>
      <c r="D17" s="58">
        <v>58581</v>
      </c>
      <c r="E17" s="59">
        <v>125</v>
      </c>
      <c r="F17" s="59">
        <v>3162</v>
      </c>
      <c r="G17" s="39">
        <f t="shared" si="0"/>
        <v>0.14851914388719026</v>
      </c>
      <c r="H17" s="39">
        <f t="shared" si="1"/>
        <v>0.0043845803079729205</v>
      </c>
      <c r="I17" s="39">
        <f t="shared" si="2"/>
        <v>0.03665152077151335</v>
      </c>
    </row>
    <row r="18" spans="3:9" ht="15" customHeight="1">
      <c r="C18" s="30" t="s">
        <v>13</v>
      </c>
      <c r="D18" s="58">
        <v>0</v>
      </c>
      <c r="E18" s="59">
        <v>0</v>
      </c>
      <c r="F18" s="59">
        <v>120</v>
      </c>
      <c r="G18" s="39">
        <f t="shared" si="0"/>
        <v>0</v>
      </c>
      <c r="H18" s="39">
        <f t="shared" si="1"/>
        <v>0</v>
      </c>
      <c r="I18" s="39">
        <f t="shared" si="2"/>
        <v>0.0013909495548961425</v>
      </c>
    </row>
    <row r="19" spans="3:9" ht="15" customHeight="1">
      <c r="C19" s="30" t="s">
        <v>14</v>
      </c>
      <c r="D19" s="58">
        <v>8584</v>
      </c>
      <c r="E19" s="59">
        <v>0</v>
      </c>
      <c r="F19" s="59">
        <v>1464</v>
      </c>
      <c r="G19" s="39">
        <f t="shared" si="0"/>
        <v>0.021762829776337738</v>
      </c>
      <c r="H19" s="39">
        <f t="shared" si="1"/>
        <v>0</v>
      </c>
      <c r="I19" s="39">
        <f t="shared" si="2"/>
        <v>0.016969584569732937</v>
      </c>
    </row>
    <row r="20" spans="3:9" ht="15" customHeight="1">
      <c r="C20" s="30" t="s">
        <v>15</v>
      </c>
      <c r="D20" s="58">
        <v>5408</v>
      </c>
      <c r="E20" s="59">
        <v>0</v>
      </c>
      <c r="F20" s="59">
        <v>2123</v>
      </c>
      <c r="G20" s="39">
        <f t="shared" si="0"/>
        <v>0.01371078558136469</v>
      </c>
      <c r="H20" s="39">
        <f t="shared" si="1"/>
        <v>0</v>
      </c>
      <c r="I20" s="39">
        <f t="shared" si="2"/>
        <v>0.02460821587537092</v>
      </c>
    </row>
    <row r="21" spans="3:9" ht="15" customHeight="1">
      <c r="C21" s="31" t="s">
        <v>16</v>
      </c>
      <c r="D21" s="60">
        <v>2069</v>
      </c>
      <c r="E21" s="61">
        <v>0</v>
      </c>
      <c r="F21" s="61">
        <v>670</v>
      </c>
      <c r="G21" s="39">
        <f t="shared" si="0"/>
        <v>0.005245491007367519</v>
      </c>
      <c r="H21" s="39">
        <f t="shared" si="1"/>
        <v>0</v>
      </c>
      <c r="I21" s="39">
        <f t="shared" si="2"/>
        <v>0.007766135014836795</v>
      </c>
    </row>
    <row r="22" spans="3:10" s="33" customFormat="1" ht="15.75">
      <c r="C22" s="34"/>
      <c r="D22" s="35"/>
      <c r="E22" s="35"/>
      <c r="F22" s="36"/>
      <c r="G22" s="40"/>
      <c r="H22" s="40"/>
      <c r="I22" s="40"/>
      <c r="J22" s="38"/>
    </row>
    <row r="23" spans="4:10" s="33" customFormat="1" ht="15.75">
      <c r="D23" s="37">
        <f>SUM(D3:D21)</f>
        <v>394434</v>
      </c>
      <c r="E23" s="37">
        <f>SUM(E3:E21)</f>
        <v>28509</v>
      </c>
      <c r="F23" s="37">
        <f>SUM(F3:F21)</f>
        <v>86272</v>
      </c>
      <c r="G23" s="41">
        <f>SUM(G3:G22)</f>
        <v>0.9999999999999999</v>
      </c>
      <c r="H23" s="41">
        <f>SUM(H3:H22)</f>
        <v>1</v>
      </c>
      <c r="I23" s="41">
        <f>SUM(I3:I22)</f>
        <v>1</v>
      </c>
      <c r="J23" s="38"/>
    </row>
    <row r="24" spans="7:10" s="33" customFormat="1" ht="15.75">
      <c r="G24" s="40"/>
      <c r="H24" s="40"/>
      <c r="I24" s="40"/>
      <c r="J24" s="38"/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D8"/>
    </sheetView>
  </sheetViews>
  <sheetFormatPr defaultColWidth="9.00390625" defaultRowHeight="15.75"/>
  <cols>
    <col min="1" max="1" width="18.125" style="46" customWidth="1"/>
    <col min="2" max="2" width="9.00390625" style="46" customWidth="1"/>
    <col min="3" max="3" width="11.375" style="46" customWidth="1"/>
    <col min="4" max="4" width="18.875" style="46" customWidth="1"/>
    <col min="5" max="5" width="12.875" style="43" customWidth="1"/>
    <col min="6" max="6" width="12.00390625" style="43" customWidth="1"/>
    <col min="7" max="16384" width="9.00390625" style="1" customWidth="1"/>
  </cols>
  <sheetData>
    <row r="1" spans="1:4" ht="24.75" customHeight="1">
      <c r="A1" s="86" t="s">
        <v>78</v>
      </c>
      <c r="B1" s="86"/>
      <c r="C1" s="86"/>
      <c r="D1" s="86"/>
    </row>
    <row r="2" spans="1:4" ht="24" customHeight="1">
      <c r="A2" s="87" t="s">
        <v>76</v>
      </c>
      <c r="B2" s="87"/>
      <c r="C2" s="87"/>
      <c r="D2" s="87"/>
    </row>
    <row r="3" spans="1:6" ht="15" customHeight="1">
      <c r="A3" s="44"/>
      <c r="B3" s="45" t="s">
        <v>2</v>
      </c>
      <c r="C3" s="44" t="s">
        <v>3</v>
      </c>
      <c r="D3" s="45" t="s">
        <v>74</v>
      </c>
      <c r="E3" s="46"/>
      <c r="F3" s="46"/>
    </row>
    <row r="4" spans="1:6" ht="15" customHeight="1">
      <c r="A4" s="44" t="s">
        <v>19</v>
      </c>
      <c r="B4" s="47">
        <v>4547</v>
      </c>
      <c r="C4" s="47">
        <v>1181</v>
      </c>
      <c r="D4" s="47">
        <v>6030</v>
      </c>
      <c r="E4" s="48"/>
      <c r="F4" s="48"/>
    </row>
    <row r="5" spans="1:6" ht="15" customHeight="1">
      <c r="A5" s="44" t="s">
        <v>20</v>
      </c>
      <c r="B5" s="47">
        <v>3138</v>
      </c>
      <c r="C5" s="47">
        <v>0</v>
      </c>
      <c r="D5" s="47">
        <v>0</v>
      </c>
      <c r="E5" s="48"/>
      <c r="F5" s="48"/>
    </row>
    <row r="6" spans="1:6" ht="15" customHeight="1">
      <c r="A6" s="44" t="s">
        <v>21</v>
      </c>
      <c r="B6" s="47">
        <v>0</v>
      </c>
      <c r="C6" s="47">
        <v>669</v>
      </c>
      <c r="D6" s="47">
        <v>0</v>
      </c>
      <c r="E6" s="48"/>
      <c r="F6" s="48"/>
    </row>
    <row r="7" spans="1:6" ht="15" customHeight="1">
      <c r="A7" s="44" t="s">
        <v>22</v>
      </c>
      <c r="B7" s="47">
        <v>78</v>
      </c>
      <c r="C7" s="47">
        <v>623</v>
      </c>
      <c r="D7" s="47">
        <v>0</v>
      </c>
      <c r="E7" s="48"/>
      <c r="F7" s="48"/>
    </row>
    <row r="8" spans="1:6" ht="15" customHeight="1">
      <c r="A8" s="44" t="s">
        <v>23</v>
      </c>
      <c r="B8" s="47">
        <v>466</v>
      </c>
      <c r="C8" s="47">
        <v>140</v>
      </c>
      <c r="D8" s="47">
        <v>0</v>
      </c>
      <c r="E8" s="48"/>
      <c r="F8" s="48"/>
    </row>
    <row r="9" spans="1:6" ht="15" customHeight="1" hidden="1">
      <c r="A9" s="44" t="s">
        <v>30</v>
      </c>
      <c r="B9" s="47">
        <v>95467</v>
      </c>
      <c r="C9" s="49">
        <v>0</v>
      </c>
      <c r="D9" s="50"/>
      <c r="E9" s="48"/>
      <c r="F9" s="48"/>
    </row>
    <row r="10" spans="1:6" ht="15" customHeight="1">
      <c r="A10" s="43"/>
      <c r="B10" s="51"/>
      <c r="C10" s="51"/>
      <c r="D10" s="51"/>
      <c r="E10" s="48"/>
      <c r="F10" s="48"/>
    </row>
    <row r="11" spans="1:6" ht="15" customHeight="1">
      <c r="A11" s="44"/>
      <c r="B11" s="45" t="s">
        <v>2</v>
      </c>
      <c r="C11" s="45" t="s">
        <v>18</v>
      </c>
      <c r="D11" s="44"/>
      <c r="E11" s="44" t="s">
        <v>3</v>
      </c>
      <c r="F11" s="45" t="s">
        <v>18</v>
      </c>
    </row>
    <row r="12" spans="1:6" ht="15" customHeight="1">
      <c r="A12" s="44" t="s">
        <v>19</v>
      </c>
      <c r="B12" s="47">
        <v>4547</v>
      </c>
      <c r="C12" s="52">
        <f>ROUND(B12/$B$17*100,2)</f>
        <v>55.06</v>
      </c>
      <c r="D12" s="44" t="s">
        <v>19</v>
      </c>
      <c r="E12" s="47">
        <v>1181</v>
      </c>
      <c r="F12" s="52">
        <f>E12/$E$17*100</f>
        <v>45.19709146574819</v>
      </c>
    </row>
    <row r="13" spans="1:6" ht="15" customHeight="1">
      <c r="A13" s="44" t="s">
        <v>20</v>
      </c>
      <c r="B13" s="47">
        <v>3138</v>
      </c>
      <c r="C13" s="52">
        <f>ROUNDDOWN(B13/$B$17*100,2)</f>
        <v>37.99</v>
      </c>
      <c r="D13" s="44" t="s">
        <v>20</v>
      </c>
      <c r="E13" s="47">
        <v>0</v>
      </c>
      <c r="F13" s="52">
        <f>E13/$E$17*100</f>
        <v>0</v>
      </c>
    </row>
    <row r="14" spans="1:6" ht="15" customHeight="1">
      <c r="A14" s="44" t="s">
        <v>21</v>
      </c>
      <c r="B14" s="47">
        <v>30</v>
      </c>
      <c r="C14" s="52">
        <f>ROUND(B14/$B$17*100,2)</f>
        <v>0.36</v>
      </c>
      <c r="D14" s="44" t="s">
        <v>21</v>
      </c>
      <c r="E14" s="47">
        <v>669</v>
      </c>
      <c r="F14" s="52">
        <f>E14/$E$17*100</f>
        <v>25.602755453501725</v>
      </c>
    </row>
    <row r="15" spans="1:6" ht="15" customHeight="1">
      <c r="A15" s="44" t="s">
        <v>22</v>
      </c>
      <c r="B15" s="47">
        <v>78</v>
      </c>
      <c r="C15" s="52">
        <f>ROUND(B15/$B$17*100,2)</f>
        <v>0.94</v>
      </c>
      <c r="D15" s="44" t="s">
        <v>22</v>
      </c>
      <c r="E15" s="47">
        <v>623</v>
      </c>
      <c r="F15" s="52">
        <f>E15/$E$17*100</f>
        <v>23.842326827401454</v>
      </c>
    </row>
    <row r="16" spans="1:6" ht="15" customHeight="1">
      <c r="A16" s="44" t="s">
        <v>23</v>
      </c>
      <c r="B16" s="47">
        <v>466</v>
      </c>
      <c r="C16" s="52">
        <f>ROUND(B16/$B$17*100,2)</f>
        <v>5.64</v>
      </c>
      <c r="D16" s="44" t="s">
        <v>23</v>
      </c>
      <c r="E16" s="47">
        <v>140</v>
      </c>
      <c r="F16" s="52">
        <f>E16/$E$17*100</f>
        <v>5.357826253348642</v>
      </c>
    </row>
    <row r="17" spans="2:6" ht="15" customHeight="1">
      <c r="B17" s="50">
        <f>SUM(B12:B16)</f>
        <v>8259</v>
      </c>
      <c r="C17" s="50">
        <f>SUM(C12:C16)</f>
        <v>99.99000000000001</v>
      </c>
      <c r="E17" s="51">
        <f>SUM(E12:E16)</f>
        <v>2613</v>
      </c>
      <c r="F17" s="51">
        <f>SUM(F12:F16)</f>
        <v>100.00000000000001</v>
      </c>
    </row>
    <row r="18" spans="1:3" ht="19.5">
      <c r="A18" s="53"/>
      <c r="B18" s="50"/>
      <c r="C18" s="43"/>
    </row>
    <row r="19" spans="1:2" ht="19.5">
      <c r="A19" s="53"/>
      <c r="B19" s="50"/>
    </row>
    <row r="20" spans="1:4" ht="16.5">
      <c r="A20" s="44"/>
      <c r="B20" s="45" t="s">
        <v>2</v>
      </c>
      <c r="C20" s="44" t="s">
        <v>3</v>
      </c>
      <c r="D20" s="45" t="s">
        <v>74</v>
      </c>
    </row>
    <row r="21" spans="1:4" ht="16.5">
      <c r="A21" s="44" t="s">
        <v>23</v>
      </c>
      <c r="B21" s="47">
        <v>466</v>
      </c>
      <c r="C21" s="47">
        <v>140</v>
      </c>
      <c r="D21" s="47"/>
    </row>
    <row r="22" spans="1:4" ht="16.5">
      <c r="A22" s="44" t="s">
        <v>22</v>
      </c>
      <c r="B22" s="47">
        <v>78</v>
      </c>
      <c r="C22" s="47">
        <v>623</v>
      </c>
      <c r="D22" s="47"/>
    </row>
    <row r="23" spans="1:4" ht="16.5">
      <c r="A23" s="44" t="s">
        <v>21</v>
      </c>
      <c r="B23" s="47"/>
      <c r="C23" s="47">
        <v>669</v>
      </c>
      <c r="D23" s="47"/>
    </row>
    <row r="24" spans="1:4" ht="16.5">
      <c r="A24" s="44" t="s">
        <v>20</v>
      </c>
      <c r="B24" s="47">
        <v>3138</v>
      </c>
      <c r="C24" s="47"/>
      <c r="D24" s="47"/>
    </row>
    <row r="25" spans="1:4" ht="16.5">
      <c r="A25" s="44" t="s">
        <v>19</v>
      </c>
      <c r="B25" s="47">
        <v>4547</v>
      </c>
      <c r="C25" s="47">
        <v>1181</v>
      </c>
      <c r="D25" s="47">
        <v>6030</v>
      </c>
    </row>
  </sheetData>
  <sheetProtection/>
  <mergeCells count="2">
    <mergeCell ref="A1:D1"/>
    <mergeCell ref="A2:D2"/>
  </mergeCells>
  <printOptions/>
  <pageMargins left="0.7480314960629921" right="0.7480314960629921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P6" sqref="P6"/>
    </sheetView>
  </sheetViews>
  <sheetFormatPr defaultColWidth="9.00390625" defaultRowHeight="15.75"/>
  <cols>
    <col min="1" max="1" width="14.00390625" style="0" customWidth="1"/>
    <col min="3" max="3" width="13.50390625" style="0" customWidth="1"/>
    <col min="4" max="4" width="14.875" style="0" customWidth="1"/>
    <col min="5" max="5" width="16.125" style="0" customWidth="1"/>
    <col min="6" max="6" width="11.875" style="0" customWidth="1"/>
  </cols>
  <sheetData>
    <row r="2" spans="1:6" ht="16.5">
      <c r="A2" s="44"/>
      <c r="B2" s="45" t="s">
        <v>2</v>
      </c>
      <c r="C2" s="45" t="s">
        <v>18</v>
      </c>
      <c r="D2" s="44"/>
      <c r="E2" s="44" t="s">
        <v>3</v>
      </c>
      <c r="F2" s="45" t="s">
        <v>18</v>
      </c>
    </row>
    <row r="3" spans="1:6" ht="16.5">
      <c r="A3" s="44" t="s">
        <v>19</v>
      </c>
      <c r="B3" s="47">
        <v>4547</v>
      </c>
      <c r="C3" s="52">
        <f>ROUND(B3/$B$8*100,2)</f>
        <v>55.26</v>
      </c>
      <c r="D3" s="44" t="s">
        <v>19</v>
      </c>
      <c r="E3" s="47">
        <v>1181</v>
      </c>
      <c r="F3" s="52">
        <f>E3/$E$8*100</f>
        <v>45.19709146574819</v>
      </c>
    </row>
    <row r="4" spans="1:6" ht="16.5">
      <c r="A4" s="44" t="s">
        <v>20</v>
      </c>
      <c r="B4" s="47">
        <v>3138</v>
      </c>
      <c r="C4" s="52">
        <f>ROUNDDOWN(B4/$B$8*100,2)</f>
        <v>38.13</v>
      </c>
      <c r="D4" s="44" t="s">
        <v>20</v>
      </c>
      <c r="E4" s="47">
        <v>0</v>
      </c>
      <c r="F4" s="52">
        <f>E4/$E$8*100</f>
        <v>0</v>
      </c>
    </row>
    <row r="5" spans="1:6" ht="16.5">
      <c r="A5" s="44" t="s">
        <v>21</v>
      </c>
      <c r="B5" s="47">
        <v>0</v>
      </c>
      <c r="C5" s="52">
        <f>ROUND(B5/$B$8*100,2)</f>
        <v>0</v>
      </c>
      <c r="D5" s="44" t="s">
        <v>21</v>
      </c>
      <c r="E5" s="47">
        <v>669</v>
      </c>
      <c r="F5" s="52">
        <f>E5/$E$8*100</f>
        <v>25.602755453501725</v>
      </c>
    </row>
    <row r="6" spans="1:6" ht="16.5">
      <c r="A6" s="44" t="s">
        <v>22</v>
      </c>
      <c r="B6" s="47">
        <v>78</v>
      </c>
      <c r="C6" s="52">
        <f>ROUND(B6/$B$8*100,2)</f>
        <v>0.95</v>
      </c>
      <c r="D6" s="44" t="s">
        <v>22</v>
      </c>
      <c r="E6" s="47">
        <v>623</v>
      </c>
      <c r="F6" s="52">
        <f>E6/$E$8*100</f>
        <v>23.842326827401454</v>
      </c>
    </row>
    <row r="7" spans="1:6" ht="16.5">
      <c r="A7" s="44" t="s">
        <v>23</v>
      </c>
      <c r="B7" s="47">
        <v>466</v>
      </c>
      <c r="C7" s="52">
        <f>ROUND(B7/$B$8*100,2)</f>
        <v>5.66</v>
      </c>
      <c r="D7" s="44" t="s">
        <v>23</v>
      </c>
      <c r="E7" s="47">
        <v>140</v>
      </c>
      <c r="F7" s="52">
        <f>E7/$E$8*100</f>
        <v>5.357826253348642</v>
      </c>
    </row>
    <row r="8" spans="1:6" ht="19.5">
      <c r="A8" s="46"/>
      <c r="B8" s="50">
        <f>SUM(B3:B7)</f>
        <v>8229</v>
      </c>
      <c r="C8" s="50">
        <f>SUM(C3:C7)</f>
        <v>100</v>
      </c>
      <c r="D8" s="46"/>
      <c r="E8" s="51">
        <f>SUM(E3:E7)</f>
        <v>2613</v>
      </c>
      <c r="F8" s="51">
        <f>SUM(F3:F7)</f>
        <v>100.00000000000001</v>
      </c>
    </row>
    <row r="10" spans="1:6" ht="16.5">
      <c r="A10" s="44"/>
      <c r="B10" s="45" t="s">
        <v>2</v>
      </c>
      <c r="C10" s="45" t="s">
        <v>18</v>
      </c>
      <c r="D10" s="44"/>
      <c r="E10" s="44" t="s">
        <v>3</v>
      </c>
      <c r="F10" s="45" t="s">
        <v>18</v>
      </c>
    </row>
    <row r="11" spans="1:6" ht="16.5">
      <c r="A11" s="44" t="s">
        <v>19</v>
      </c>
      <c r="B11" s="47">
        <v>4547</v>
      </c>
      <c r="C11" s="52">
        <f>ROUNDDOWN(B11/$B$8*100,2)</f>
        <v>55.25</v>
      </c>
      <c r="D11" s="44" t="s">
        <v>19</v>
      </c>
      <c r="E11" s="47">
        <v>1181</v>
      </c>
      <c r="F11" s="52">
        <f>E11/$E$8*100</f>
        <v>45.19709146574819</v>
      </c>
    </row>
    <row r="12" spans="1:6" ht="16.5">
      <c r="A12" s="44" t="s">
        <v>20</v>
      </c>
      <c r="B12" s="47">
        <v>3138</v>
      </c>
      <c r="C12" s="52">
        <f>ROUND(B12/$B$8*100,2)</f>
        <v>38.13</v>
      </c>
      <c r="D12" s="44" t="s">
        <v>21</v>
      </c>
      <c r="E12" s="47">
        <v>669</v>
      </c>
      <c r="F12" s="52">
        <f>E12/$E$8*100</f>
        <v>25.602755453501725</v>
      </c>
    </row>
    <row r="13" spans="1:6" ht="16.5">
      <c r="A13" s="44" t="s">
        <v>23</v>
      </c>
      <c r="B13" s="47">
        <v>466</v>
      </c>
      <c r="C13" s="52">
        <f>ROUND(B13/$B$8*100,2)</f>
        <v>5.66</v>
      </c>
      <c r="D13" s="44" t="s">
        <v>22</v>
      </c>
      <c r="E13" s="47">
        <v>623</v>
      </c>
      <c r="F13" s="52">
        <f>E13/$E$8*100</f>
        <v>23.842326827401454</v>
      </c>
    </row>
    <row r="14" spans="1:6" ht="16.5">
      <c r="A14" s="44" t="s">
        <v>22</v>
      </c>
      <c r="B14" s="47">
        <v>78</v>
      </c>
      <c r="C14" s="52">
        <f>ROUND(B14/$B$8*100,2)</f>
        <v>0.95</v>
      </c>
      <c r="D14" s="44" t="s">
        <v>23</v>
      </c>
      <c r="E14" s="47">
        <v>140</v>
      </c>
      <c r="F14" s="52">
        <f>E14/$E$8*100</f>
        <v>5.357826253348642</v>
      </c>
    </row>
    <row r="15" spans="1:3" ht="16.5">
      <c r="A15" s="44" t="s">
        <v>21</v>
      </c>
      <c r="B15" s="47">
        <v>0</v>
      </c>
      <c r="C15" s="52">
        <f>ROUND(B15/$B$8*100,2)</f>
        <v>0</v>
      </c>
    </row>
    <row r="16" spans="2:6" ht="15.75">
      <c r="B16" s="56">
        <f>SUM(B11:B15)</f>
        <v>8229</v>
      </c>
      <c r="C16" s="56">
        <f>SUM(C11:C15)</f>
        <v>99.99</v>
      </c>
      <c r="D16" s="56"/>
      <c r="E16" s="56">
        <f>SUM(E11:E15)</f>
        <v>2613</v>
      </c>
      <c r="F16" s="56">
        <f>SUM(F11:F15)</f>
        <v>100.00000000000001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2"/>
  <sheetViews>
    <sheetView zoomScalePageLayoutView="0" workbookViewId="0" topLeftCell="A1">
      <selection activeCell="L7" sqref="L7"/>
    </sheetView>
  </sheetViews>
  <sheetFormatPr defaultColWidth="9.00390625" defaultRowHeight="15.75"/>
  <cols>
    <col min="2" max="2" width="12.25390625" style="32" customWidth="1"/>
    <col min="3" max="3" width="11.00390625" style="32" customWidth="1"/>
    <col min="4" max="4" width="12.00390625" style="32" customWidth="1"/>
    <col min="6" max="6" width="14.75390625" style="0" customWidth="1"/>
    <col min="7" max="7" width="9.75390625" style="0" customWidth="1"/>
    <col min="8" max="8" width="11.875" style="0" customWidth="1"/>
    <col min="9" max="9" width="13.50390625" style="0" customWidth="1"/>
    <col min="10" max="10" width="11.25390625" style="0" customWidth="1"/>
    <col min="11" max="11" width="9.50390625" style="0" customWidth="1"/>
  </cols>
  <sheetData>
    <row r="2" spans="1:9" ht="19.5">
      <c r="A2" s="42" t="s">
        <v>77</v>
      </c>
      <c r="F2" s="86" t="s">
        <v>78</v>
      </c>
      <c r="G2" s="86"/>
      <c r="H2" s="86"/>
      <c r="I2" s="86"/>
    </row>
    <row r="3" spans="1:9" ht="19.5">
      <c r="A3" s="29"/>
      <c r="B3" s="54" t="s">
        <v>17</v>
      </c>
      <c r="C3" s="54" t="s">
        <v>1</v>
      </c>
      <c r="D3" s="55" t="s">
        <v>4</v>
      </c>
      <c r="F3" s="87" t="s">
        <v>76</v>
      </c>
      <c r="G3" s="87"/>
      <c r="H3" s="87"/>
      <c r="I3" s="87"/>
    </row>
    <row r="4" spans="1:9" ht="16.5">
      <c r="A4" s="30" t="s">
        <v>24</v>
      </c>
      <c r="B4" s="62">
        <v>4191</v>
      </c>
      <c r="C4" s="63">
        <v>530</v>
      </c>
      <c r="D4" s="63">
        <v>4936</v>
      </c>
      <c r="F4" s="44"/>
      <c r="G4" s="45" t="s">
        <v>2</v>
      </c>
      <c r="H4" s="44" t="s">
        <v>3</v>
      </c>
      <c r="I4" s="45" t="s">
        <v>74</v>
      </c>
    </row>
    <row r="5" spans="1:9" ht="16.5">
      <c r="A5" s="30" t="s">
        <v>72</v>
      </c>
      <c r="B5" s="62">
        <v>12753</v>
      </c>
      <c r="C5" s="63">
        <v>0</v>
      </c>
      <c r="D5" s="63">
        <v>3997</v>
      </c>
      <c r="F5" s="44" t="s">
        <v>19</v>
      </c>
      <c r="G5" s="47">
        <v>4547</v>
      </c>
      <c r="H5" s="47">
        <v>1181</v>
      </c>
      <c r="I5" s="47">
        <v>6030</v>
      </c>
    </row>
    <row r="6" spans="1:9" ht="16.5">
      <c r="A6" s="30" t="s">
        <v>25</v>
      </c>
      <c r="B6" s="62">
        <v>20710</v>
      </c>
      <c r="C6" s="63">
        <v>0</v>
      </c>
      <c r="D6" s="63">
        <v>440</v>
      </c>
      <c r="F6" s="44" t="s">
        <v>20</v>
      </c>
      <c r="G6" s="47">
        <v>3138</v>
      </c>
      <c r="H6" s="47">
        <v>0</v>
      </c>
      <c r="I6" s="47">
        <v>0</v>
      </c>
    </row>
    <row r="7" spans="1:9" ht="16.5">
      <c r="A7" s="30" t="s">
        <v>26</v>
      </c>
      <c r="B7" s="62">
        <v>48250</v>
      </c>
      <c r="C7" s="63">
        <v>900</v>
      </c>
      <c r="D7" s="63">
        <v>549</v>
      </c>
      <c r="F7" s="44" t="s">
        <v>21</v>
      </c>
      <c r="G7" s="47">
        <v>0</v>
      </c>
      <c r="H7" s="47">
        <v>669</v>
      </c>
      <c r="I7" s="47">
        <v>0</v>
      </c>
    </row>
    <row r="8" spans="1:9" ht="16.5">
      <c r="A8" s="30" t="s">
        <v>27</v>
      </c>
      <c r="B8" s="62">
        <v>24294</v>
      </c>
      <c r="C8" s="63">
        <v>11877</v>
      </c>
      <c r="D8" s="63">
        <v>290</v>
      </c>
      <c r="F8" s="44" t="s">
        <v>22</v>
      </c>
      <c r="G8" s="47">
        <v>78</v>
      </c>
      <c r="H8" s="47">
        <v>623</v>
      </c>
      <c r="I8" s="47">
        <v>0</v>
      </c>
    </row>
    <row r="9" spans="1:9" ht="16.5">
      <c r="A9" s="30" t="s">
        <v>28</v>
      </c>
      <c r="B9" s="62">
        <v>10273</v>
      </c>
      <c r="C9" s="63">
        <v>0</v>
      </c>
      <c r="D9" s="63">
        <v>5757</v>
      </c>
      <c r="F9" s="44" t="s">
        <v>23</v>
      </c>
      <c r="G9" s="47">
        <v>466</v>
      </c>
      <c r="H9" s="47">
        <v>140</v>
      </c>
      <c r="I9" s="47">
        <v>0</v>
      </c>
    </row>
    <row r="10" spans="1:4" ht="15.75">
      <c r="A10" s="30" t="s">
        <v>29</v>
      </c>
      <c r="B10" s="62">
        <v>1362</v>
      </c>
      <c r="C10" s="63">
        <v>0</v>
      </c>
      <c r="D10" s="63">
        <v>8089</v>
      </c>
    </row>
    <row r="11" spans="1:4" ht="15.75">
      <c r="A11" s="30" t="s">
        <v>5</v>
      </c>
      <c r="B11" s="62">
        <v>17134</v>
      </c>
      <c r="C11" s="63">
        <v>0</v>
      </c>
      <c r="D11" s="63">
        <v>12564</v>
      </c>
    </row>
    <row r="12" spans="1:4" ht="15.75">
      <c r="A12" s="30" t="s">
        <v>6</v>
      </c>
      <c r="B12" s="62">
        <v>93072</v>
      </c>
      <c r="C12" s="63">
        <v>0</v>
      </c>
      <c r="D12" s="63">
        <v>5500</v>
      </c>
    </row>
    <row r="13" spans="1:4" ht="15.75">
      <c r="A13" s="30" t="s">
        <v>7</v>
      </c>
      <c r="B13" s="62">
        <v>30973</v>
      </c>
      <c r="C13" s="63">
        <v>0</v>
      </c>
      <c r="D13" s="63">
        <v>250</v>
      </c>
    </row>
    <row r="14" spans="1:11" ht="15.75">
      <c r="A14" s="30" t="s">
        <v>8</v>
      </c>
      <c r="B14" s="62">
        <v>17458</v>
      </c>
      <c r="C14" s="63">
        <v>0</v>
      </c>
      <c r="D14" s="63">
        <v>0</v>
      </c>
      <c r="F14" s="69"/>
      <c r="G14" s="72" t="s">
        <v>2</v>
      </c>
      <c r="H14" s="72" t="s">
        <v>79</v>
      </c>
      <c r="I14" s="72"/>
      <c r="J14" s="72" t="s">
        <v>3</v>
      </c>
      <c r="K14" s="73" t="s">
        <v>79</v>
      </c>
    </row>
    <row r="15" spans="1:11" ht="15.75">
      <c r="A15" s="30" t="s">
        <v>9</v>
      </c>
      <c r="B15" s="62">
        <v>23957</v>
      </c>
      <c r="C15" s="63">
        <v>13600</v>
      </c>
      <c r="D15" s="63">
        <v>5482</v>
      </c>
      <c r="F15" s="66" t="s">
        <v>80</v>
      </c>
      <c r="G15" s="74">
        <v>4547</v>
      </c>
      <c r="H15" s="70">
        <v>55.25</v>
      </c>
      <c r="I15" s="70" t="s">
        <v>80</v>
      </c>
      <c r="J15" s="74">
        <v>1181</v>
      </c>
      <c r="K15" s="67">
        <v>45.19709146574819</v>
      </c>
    </row>
    <row r="16" spans="1:11" ht="15.75">
      <c r="A16" s="30" t="s">
        <v>10</v>
      </c>
      <c r="B16" s="62">
        <v>8095</v>
      </c>
      <c r="C16" s="63">
        <v>357</v>
      </c>
      <c r="D16" s="63">
        <v>26522</v>
      </c>
      <c r="F16" s="66" t="s">
        <v>81</v>
      </c>
      <c r="G16" s="74">
        <v>3138</v>
      </c>
      <c r="H16" s="70">
        <v>38.13</v>
      </c>
      <c r="I16" s="70" t="s">
        <v>82</v>
      </c>
      <c r="J16" s="74">
        <v>669</v>
      </c>
      <c r="K16" s="67">
        <v>25.602755453501725</v>
      </c>
    </row>
    <row r="17" spans="1:11" ht="15.75">
      <c r="A17" s="30" t="s">
        <v>11</v>
      </c>
      <c r="B17" s="62">
        <v>7270</v>
      </c>
      <c r="C17" s="63">
        <v>1120</v>
      </c>
      <c r="D17" s="63">
        <v>4357</v>
      </c>
      <c r="F17" s="66" t="s">
        <v>83</v>
      </c>
      <c r="G17" s="74">
        <v>466</v>
      </c>
      <c r="H17" s="70">
        <v>5.66</v>
      </c>
      <c r="I17" s="70" t="s">
        <v>84</v>
      </c>
      <c r="J17" s="74">
        <v>623</v>
      </c>
      <c r="K17" s="67">
        <v>23.842326827401454</v>
      </c>
    </row>
    <row r="18" spans="1:11" ht="15.75">
      <c r="A18" s="30" t="s">
        <v>12</v>
      </c>
      <c r="B18" s="62">
        <v>58581</v>
      </c>
      <c r="C18" s="63">
        <v>125</v>
      </c>
      <c r="D18" s="63">
        <v>3162</v>
      </c>
      <c r="F18" s="66" t="s">
        <v>84</v>
      </c>
      <c r="G18" s="74">
        <v>78</v>
      </c>
      <c r="H18" s="70">
        <v>0.95</v>
      </c>
      <c r="I18" s="70" t="s">
        <v>83</v>
      </c>
      <c r="J18" s="74">
        <v>140</v>
      </c>
      <c r="K18" s="67">
        <v>5.357826253348642</v>
      </c>
    </row>
    <row r="19" spans="1:11" ht="15.75">
      <c r="A19" s="30" t="s">
        <v>13</v>
      </c>
      <c r="B19" s="62">
        <v>0</v>
      </c>
      <c r="C19" s="63">
        <v>0</v>
      </c>
      <c r="D19" s="63">
        <v>120</v>
      </c>
      <c r="F19" s="68"/>
      <c r="G19" s="75"/>
      <c r="H19" s="71"/>
      <c r="I19" s="71"/>
      <c r="J19" s="75"/>
      <c r="K19" s="68"/>
    </row>
    <row r="20" spans="1:11" ht="15.75">
      <c r="A20" s="30" t="s">
        <v>14</v>
      </c>
      <c r="B20" s="62">
        <v>8584</v>
      </c>
      <c r="C20" s="63">
        <v>0</v>
      </c>
      <c r="D20" s="63">
        <v>1464</v>
      </c>
      <c r="G20">
        <v>8229</v>
      </c>
      <c r="H20">
        <v>99.99</v>
      </c>
      <c r="J20">
        <v>2613</v>
      </c>
      <c r="K20">
        <v>100.00000000000001</v>
      </c>
    </row>
    <row r="21" spans="1:4" ht="15.75">
      <c r="A21" s="30" t="s">
        <v>15</v>
      </c>
      <c r="B21" s="62">
        <v>5408</v>
      </c>
      <c r="C21" s="63">
        <v>0</v>
      </c>
      <c r="D21" s="63">
        <v>2123</v>
      </c>
    </row>
    <row r="22" spans="1:4" ht="15.75">
      <c r="A22" s="31" t="s">
        <v>16</v>
      </c>
      <c r="B22" s="64">
        <v>2069</v>
      </c>
      <c r="C22" s="65">
        <v>0</v>
      </c>
      <c r="D22" s="65">
        <v>670</v>
      </c>
    </row>
  </sheetData>
  <sheetProtection/>
  <mergeCells count="2">
    <mergeCell ref="F2:I2"/>
    <mergeCell ref="F3:I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44" sqref="D44"/>
    </sheetView>
  </sheetViews>
  <sheetFormatPr defaultColWidth="9.00390625" defaultRowHeight="15.75"/>
  <sheetData>
    <row r="1" spans="1:8" ht="16.5">
      <c r="A1" s="78"/>
      <c r="B1" s="79" t="s">
        <v>87</v>
      </c>
      <c r="C1" s="79" t="s">
        <v>88</v>
      </c>
      <c r="D1" s="78" t="s">
        <v>86</v>
      </c>
      <c r="F1" s="79" t="s">
        <v>87</v>
      </c>
      <c r="G1" s="79" t="s">
        <v>88</v>
      </c>
      <c r="H1" s="78" t="s">
        <v>86</v>
      </c>
    </row>
    <row r="2" spans="1:8" ht="15.75">
      <c r="A2" s="77" t="s">
        <v>90</v>
      </c>
      <c r="B2" s="76">
        <v>4793</v>
      </c>
      <c r="C2" s="76">
        <v>530</v>
      </c>
      <c r="D2" s="76">
        <v>5716</v>
      </c>
      <c r="F2" s="80">
        <f>B2/1000</f>
        <v>4.793</v>
      </c>
      <c r="G2" s="80">
        <f>C2/1000</f>
        <v>0.53</v>
      </c>
      <c r="H2" s="80">
        <f>D2/1000</f>
        <v>5.716</v>
      </c>
    </row>
    <row r="3" spans="1:8" ht="15.75">
      <c r="A3" s="77" t="s">
        <v>91</v>
      </c>
      <c r="B3" s="76">
        <v>13674</v>
      </c>
      <c r="C3" s="76">
        <v>0</v>
      </c>
      <c r="D3" s="76">
        <v>6191</v>
      </c>
      <c r="F3" s="80">
        <f aca="true" t="shared" si="0" ref="F3:F20">B3/1000</f>
        <v>13.674</v>
      </c>
      <c r="G3" s="80">
        <f aca="true" t="shared" si="1" ref="G3:G20">C3/1000</f>
        <v>0</v>
      </c>
      <c r="H3" s="80">
        <f aca="true" t="shared" si="2" ref="H3:H20">D3/1000</f>
        <v>6.191</v>
      </c>
    </row>
    <row r="4" spans="1:8" ht="16.5" customHeight="1">
      <c r="A4" s="77" t="s">
        <v>92</v>
      </c>
      <c r="B4" s="76">
        <v>20710</v>
      </c>
      <c r="C4" s="76">
        <v>0</v>
      </c>
      <c r="D4" s="76">
        <v>440</v>
      </c>
      <c r="E4" s="88" t="s">
        <v>89</v>
      </c>
      <c r="F4" s="80">
        <f t="shared" si="0"/>
        <v>20.71</v>
      </c>
      <c r="G4" s="80">
        <f t="shared" si="1"/>
        <v>0</v>
      </c>
      <c r="H4" s="80">
        <f t="shared" si="2"/>
        <v>0.44</v>
      </c>
    </row>
    <row r="5" spans="1:8" ht="15.75">
      <c r="A5" s="77" t="s">
        <v>93</v>
      </c>
      <c r="B5" s="76">
        <v>47940</v>
      </c>
      <c r="C5" s="76">
        <v>900</v>
      </c>
      <c r="D5" s="76">
        <v>549</v>
      </c>
      <c r="E5" s="88"/>
      <c r="F5" s="80">
        <f t="shared" si="0"/>
        <v>47.94</v>
      </c>
      <c r="G5" s="80">
        <f t="shared" si="1"/>
        <v>0.9</v>
      </c>
      <c r="H5" s="80">
        <f t="shared" si="2"/>
        <v>0.549</v>
      </c>
    </row>
    <row r="6" spans="1:8" ht="15.75">
      <c r="A6" s="77" t="s">
        <v>94</v>
      </c>
      <c r="B6" s="76">
        <v>26944</v>
      </c>
      <c r="C6" s="76">
        <v>11877</v>
      </c>
      <c r="D6" s="76">
        <v>290</v>
      </c>
      <c r="E6" s="88"/>
      <c r="F6" s="80">
        <f t="shared" si="0"/>
        <v>26.944</v>
      </c>
      <c r="G6" s="80">
        <f t="shared" si="1"/>
        <v>11.877</v>
      </c>
      <c r="H6" s="80">
        <f t="shared" si="2"/>
        <v>0.29</v>
      </c>
    </row>
    <row r="7" spans="1:8" ht="15.75">
      <c r="A7" s="77" t="s">
        <v>95</v>
      </c>
      <c r="B7" s="76">
        <v>10273</v>
      </c>
      <c r="C7" s="76">
        <v>0</v>
      </c>
      <c r="D7" s="76">
        <v>6551</v>
      </c>
      <c r="E7" s="88"/>
      <c r="F7" s="80">
        <f t="shared" si="0"/>
        <v>10.273</v>
      </c>
      <c r="G7" s="80">
        <f t="shared" si="1"/>
        <v>0</v>
      </c>
      <c r="H7" s="80">
        <f t="shared" si="2"/>
        <v>6.551</v>
      </c>
    </row>
    <row r="8" spans="1:8" ht="15.75">
      <c r="A8" s="77" t="s">
        <v>96</v>
      </c>
      <c r="B8" s="76">
        <v>1362</v>
      </c>
      <c r="C8" s="76">
        <v>0</v>
      </c>
      <c r="D8" s="76">
        <v>8584</v>
      </c>
      <c r="E8" s="88"/>
      <c r="F8" s="80">
        <f t="shared" si="0"/>
        <v>1.362</v>
      </c>
      <c r="G8" s="80">
        <f t="shared" si="1"/>
        <v>0</v>
      </c>
      <c r="H8" s="80">
        <f t="shared" si="2"/>
        <v>8.584</v>
      </c>
    </row>
    <row r="9" spans="1:8" ht="15.75">
      <c r="A9" s="77" t="s">
        <v>97</v>
      </c>
      <c r="B9" s="76">
        <v>17134</v>
      </c>
      <c r="C9" s="76">
        <v>0</v>
      </c>
      <c r="D9" s="76">
        <v>12564</v>
      </c>
      <c r="E9" s="88"/>
      <c r="F9" s="80">
        <f t="shared" si="0"/>
        <v>17.134</v>
      </c>
      <c r="G9" s="80">
        <f t="shared" si="1"/>
        <v>0</v>
      </c>
      <c r="H9" s="80">
        <f t="shared" si="2"/>
        <v>12.564</v>
      </c>
    </row>
    <row r="10" spans="1:8" ht="15.75">
      <c r="A10" s="77" t="s">
        <v>98</v>
      </c>
      <c r="B10" s="76">
        <v>93072</v>
      </c>
      <c r="C10" s="76">
        <v>0</v>
      </c>
      <c r="D10" s="76">
        <v>5500</v>
      </c>
      <c r="E10" s="88"/>
      <c r="F10" s="80">
        <f t="shared" si="0"/>
        <v>93.072</v>
      </c>
      <c r="G10" s="80">
        <f t="shared" si="1"/>
        <v>0</v>
      </c>
      <c r="H10" s="80">
        <f t="shared" si="2"/>
        <v>5.5</v>
      </c>
    </row>
    <row r="11" spans="1:8" ht="15.75">
      <c r="A11" s="77" t="s">
        <v>99</v>
      </c>
      <c r="B11" s="76">
        <v>30973</v>
      </c>
      <c r="C11" s="76">
        <v>0</v>
      </c>
      <c r="D11" s="76">
        <v>250</v>
      </c>
      <c r="E11" s="88"/>
      <c r="F11" s="80">
        <f t="shared" si="0"/>
        <v>30.973</v>
      </c>
      <c r="G11" s="80">
        <f t="shared" si="1"/>
        <v>0</v>
      </c>
      <c r="H11" s="80">
        <f t="shared" si="2"/>
        <v>0.25</v>
      </c>
    </row>
    <row r="12" spans="1:8" ht="15.75">
      <c r="A12" s="77" t="s">
        <v>100</v>
      </c>
      <c r="B12" s="76">
        <v>17883</v>
      </c>
      <c r="C12" s="76">
        <v>0</v>
      </c>
      <c r="D12" s="76">
        <v>0</v>
      </c>
      <c r="E12" s="88"/>
      <c r="F12" s="80">
        <f t="shared" si="0"/>
        <v>17.883</v>
      </c>
      <c r="G12" s="80">
        <f t="shared" si="1"/>
        <v>0</v>
      </c>
      <c r="H12" s="80">
        <f t="shared" si="2"/>
        <v>0</v>
      </c>
    </row>
    <row r="13" spans="1:8" ht="15.75">
      <c r="A13" s="77" t="s">
        <v>101</v>
      </c>
      <c r="B13" s="76">
        <v>23957</v>
      </c>
      <c r="C13" s="76">
        <v>15334</v>
      </c>
      <c r="D13" s="76">
        <v>6014</v>
      </c>
      <c r="F13" s="80">
        <f t="shared" si="0"/>
        <v>23.957</v>
      </c>
      <c r="G13" s="80">
        <f t="shared" si="1"/>
        <v>15.334</v>
      </c>
      <c r="H13" s="80">
        <f t="shared" si="2"/>
        <v>6.014</v>
      </c>
    </row>
    <row r="14" spans="1:8" ht="15.75">
      <c r="A14" s="77" t="s">
        <v>102</v>
      </c>
      <c r="B14" s="76">
        <v>8095</v>
      </c>
      <c r="C14" s="76">
        <v>357</v>
      </c>
      <c r="D14" s="76">
        <v>26522</v>
      </c>
      <c r="F14" s="80">
        <f t="shared" si="0"/>
        <v>8.095</v>
      </c>
      <c r="G14" s="80">
        <f t="shared" si="1"/>
        <v>0.357</v>
      </c>
      <c r="H14" s="80">
        <f t="shared" si="2"/>
        <v>26.522</v>
      </c>
    </row>
    <row r="15" spans="1:8" ht="15.75">
      <c r="A15" s="77" t="s">
        <v>103</v>
      </c>
      <c r="B15" s="76">
        <v>7392</v>
      </c>
      <c r="C15" s="76">
        <v>2158</v>
      </c>
      <c r="D15" s="76">
        <v>4677</v>
      </c>
      <c r="F15" s="80">
        <f t="shared" si="0"/>
        <v>7.392</v>
      </c>
      <c r="G15" s="80">
        <f t="shared" si="1"/>
        <v>2.158</v>
      </c>
      <c r="H15" s="80">
        <f t="shared" si="2"/>
        <v>4.677</v>
      </c>
    </row>
    <row r="16" spans="1:8" ht="15.75">
      <c r="A16" s="77" t="s">
        <v>104</v>
      </c>
      <c r="B16" s="76">
        <v>58841</v>
      </c>
      <c r="C16" s="76">
        <v>125</v>
      </c>
      <c r="D16" s="76">
        <v>3162</v>
      </c>
      <c r="F16" s="80">
        <f t="shared" si="0"/>
        <v>58.841</v>
      </c>
      <c r="G16" s="80">
        <f t="shared" si="1"/>
        <v>0.125</v>
      </c>
      <c r="H16" s="80">
        <f t="shared" si="2"/>
        <v>3.162</v>
      </c>
    </row>
    <row r="17" spans="1:8" ht="15.75">
      <c r="A17" s="77" t="s">
        <v>105</v>
      </c>
      <c r="B17" s="76">
        <v>0</v>
      </c>
      <c r="C17" s="76">
        <v>0</v>
      </c>
      <c r="D17" s="76">
        <v>120</v>
      </c>
      <c r="F17" s="80">
        <f t="shared" si="0"/>
        <v>0</v>
      </c>
      <c r="G17" s="80">
        <f t="shared" si="1"/>
        <v>0</v>
      </c>
      <c r="H17" s="80">
        <f t="shared" si="2"/>
        <v>0.12</v>
      </c>
    </row>
    <row r="18" spans="1:8" ht="15.75">
      <c r="A18" s="77" t="s">
        <v>106</v>
      </c>
      <c r="B18" s="76">
        <v>8584</v>
      </c>
      <c r="C18" s="76">
        <v>0</v>
      </c>
      <c r="D18" s="76">
        <v>1464</v>
      </c>
      <c r="F18" s="80">
        <f t="shared" si="0"/>
        <v>8.584</v>
      </c>
      <c r="G18" s="80">
        <f t="shared" si="1"/>
        <v>0</v>
      </c>
      <c r="H18" s="80">
        <f t="shared" si="2"/>
        <v>1.464</v>
      </c>
    </row>
    <row r="19" spans="1:8" ht="15.75">
      <c r="A19" s="77" t="s">
        <v>107</v>
      </c>
      <c r="B19" s="76">
        <v>5408</v>
      </c>
      <c r="C19" s="76">
        <v>0</v>
      </c>
      <c r="D19" s="76">
        <v>2123</v>
      </c>
      <c r="F19" s="80">
        <f t="shared" si="0"/>
        <v>5.408</v>
      </c>
      <c r="G19" s="80">
        <f t="shared" si="1"/>
        <v>0</v>
      </c>
      <c r="H19" s="80">
        <f t="shared" si="2"/>
        <v>2.123</v>
      </c>
    </row>
    <row r="20" spans="1:8" ht="15.75">
      <c r="A20" s="77" t="s">
        <v>108</v>
      </c>
      <c r="B20" s="76">
        <v>7226.4</v>
      </c>
      <c r="C20" s="76">
        <v>0</v>
      </c>
      <c r="D20" s="76">
        <v>1383</v>
      </c>
      <c r="F20" s="80">
        <f t="shared" si="0"/>
        <v>7.2264</v>
      </c>
      <c r="G20" s="80">
        <f t="shared" si="1"/>
        <v>0</v>
      </c>
      <c r="H20" s="80">
        <f t="shared" si="2"/>
        <v>1.383</v>
      </c>
    </row>
  </sheetData>
  <sheetProtection/>
  <mergeCells count="1">
    <mergeCell ref="E4:E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表33 現有禦潮(海堤)設施＼33 The Existing Coastal Protection (Sea-dike) Works（2007）</dc:title>
  <dc:subject>表33 現有禦潮(海堤)設施＼33 The Existing Coastal Protection (Sea-dike) Works（2007）</dc:subject>
  <dc:creator>經濟部水利署</dc:creator>
  <cp:keywords>表33 現有禦潮(海堤)設施＼33 The Existing Coastal Protection (Sea-dike) Works（2007）</cp:keywords>
  <dc:description>表33 現有禦潮(海堤)設施＼33 The Existing Coastal Protection (Sea-dike) Works（2007）</dc:description>
  <cp:lastModifiedBy>張佩宜</cp:lastModifiedBy>
  <cp:lastPrinted>2023-05-24T02:30:59Z</cp:lastPrinted>
  <dcterms:created xsi:type="dcterms:W3CDTF">1998-06-28T02:24:46Z</dcterms:created>
  <dcterms:modified xsi:type="dcterms:W3CDTF">2023-05-24T02:31:24Z</dcterms:modified>
  <cp:category>I6Z</cp:category>
  <cp:version/>
  <cp:contentType/>
  <cp:contentStatus/>
</cp:coreProperties>
</file>