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a650230\Desktop\流廢標業務\"/>
    </mc:Choice>
  </mc:AlternateContent>
  <xr:revisionPtr revIDLastSave="0" documentId="13_ncr:1_{DB858D81-D50C-44E3-9915-D6999B18684C}" xr6:coauthVersionLast="47" xr6:coauthVersionMax="47" xr10:uidLastSave="{00000000-0000-0000-0000-000000000000}"/>
  <bookViews>
    <workbookView xWindow="-120" yWindow="-120" windowWidth="29040" windowHeight="15840" xr2:uid="{00000000-000D-0000-FFFF-FFFF00000000}"/>
  </bookViews>
  <sheets>
    <sheet name="統計表" sheetId="1" r:id="rId1"/>
    <sheet name="附件明細表" sheetId="5" r:id="rId2"/>
  </sheets>
  <definedNames>
    <definedName name="_xlnm._FilterDatabase" localSheetId="1" hidden="1">附件明細表!$A$1:$L$3</definedName>
    <definedName name="_xlnm._FilterDatabase" localSheetId="0" hidden="1">統計表!$A$1:$G$16</definedName>
    <definedName name="_xlnm.Print_Area" localSheetId="1">附件明細表!$A$1:$M$1</definedName>
    <definedName name="_xlnm.Print_Area" localSheetId="0">統計表!$A$1:$I$42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13" i="1"/>
  <c r="C12" i="1"/>
  <c r="C11" i="1"/>
  <c r="C10" i="1"/>
  <c r="C9" i="1"/>
  <c r="C8" i="1"/>
  <c r="C7" i="1"/>
  <c r="C6" i="1"/>
  <c r="C5" i="1"/>
  <c r="C4" i="1"/>
  <c r="C15" i="1" l="1"/>
  <c r="D14" i="1" l="1"/>
  <c r="D13" i="1"/>
  <c r="D15" i="1"/>
  <c r="D9" i="1"/>
  <c r="D12" i="1"/>
  <c r="D4" i="1"/>
  <c r="D8" i="1"/>
  <c r="D11" i="1"/>
  <c r="D10" i="1"/>
  <c r="D7" i="1"/>
  <c r="D5" i="1"/>
  <c r="D6" i="1"/>
</calcChain>
</file>

<file path=xl/sharedStrings.xml><?xml version="1.0" encoding="utf-8"?>
<sst xmlns="http://schemas.openxmlformats.org/spreadsheetml/2006/main" count="498" uniqueCount="204">
  <si>
    <t>流廢標原因</t>
    <phoneticPr fontId="1" type="noConversion"/>
  </si>
  <si>
    <t>發生次數</t>
    <phoneticPr fontId="1" type="noConversion"/>
  </si>
  <si>
    <t>物價上漲，預算偏低</t>
  </si>
  <si>
    <t>施工地點偏僻或分散</t>
  </si>
  <si>
    <t>施工條件不佳</t>
  </si>
  <si>
    <t>缺工</t>
  </si>
  <si>
    <t>部分工項含建築工程，影響廠商投標意願</t>
  </si>
  <si>
    <t>合計</t>
    <phoneticPr fontId="1" type="noConversion"/>
  </si>
  <si>
    <r>
      <rPr>
        <sz val="14"/>
        <color theme="1"/>
        <rFont val="微軟正黑體"/>
        <family val="2"/>
        <charset val="136"/>
      </rPr>
      <t>第</t>
    </r>
    <r>
      <rPr>
        <sz val="14"/>
        <color theme="1"/>
        <rFont val="Times New Roman"/>
        <family val="1"/>
      </rPr>
      <t>1</t>
    </r>
    <r>
      <rPr>
        <sz val="14"/>
        <color theme="1"/>
        <rFont val="微軟正黑體"/>
        <family val="2"/>
        <charset val="136"/>
      </rPr>
      <t>次開標未達</t>
    </r>
    <r>
      <rPr>
        <sz val="14"/>
        <color theme="1"/>
        <rFont val="Times New Roman"/>
        <family val="1"/>
      </rPr>
      <t>3</t>
    </r>
    <r>
      <rPr>
        <sz val="14"/>
        <color theme="1"/>
        <rFont val="微軟正黑體"/>
        <family val="2"/>
        <charset val="136"/>
      </rPr>
      <t>家廠商投標</t>
    </r>
    <phoneticPr fontId="1" type="noConversion"/>
  </si>
  <si>
    <t>更新日期</t>
    <phoneticPr fontId="1" type="noConversion"/>
  </si>
  <si>
    <t>案件規模小</t>
    <phoneticPr fontId="1" type="noConversion"/>
  </si>
  <si>
    <t>同時期有多件同性質案件</t>
    <phoneticPr fontId="1" type="noConversion"/>
  </si>
  <si>
    <t>須裝抽泥平台，影響廠商意願</t>
    <phoneticPr fontId="1" type="noConversion"/>
  </si>
  <si>
    <t>說明</t>
    <phoneticPr fontId="1" type="noConversion"/>
  </si>
  <si>
    <t>分析案件數</t>
    <phoneticPr fontId="1" type="noConversion"/>
  </si>
  <si>
    <t>統計區間</t>
    <phoneticPr fontId="1" type="noConversion"/>
  </si>
  <si>
    <r>
      <rPr>
        <sz val="14"/>
        <color theme="1"/>
        <rFont val="標楷體"/>
        <family val="4"/>
        <charset val="136"/>
      </rPr>
      <t>北區水資源局</t>
    </r>
  </si>
  <si>
    <r>
      <rPr>
        <b/>
        <sz val="14"/>
        <color theme="1"/>
        <rFont val="標楷體"/>
        <family val="4"/>
        <charset val="136"/>
      </rPr>
      <t>項次</t>
    </r>
  </si>
  <si>
    <r>
      <rPr>
        <b/>
        <sz val="14"/>
        <color theme="1"/>
        <rFont val="標楷體"/>
        <family val="4"/>
        <charset val="136"/>
      </rPr>
      <t>招標機關</t>
    </r>
  </si>
  <si>
    <r>
      <rPr>
        <b/>
        <sz val="14"/>
        <color theme="1"/>
        <rFont val="標楷體"/>
        <family val="4"/>
        <charset val="136"/>
      </rPr>
      <t>案名</t>
    </r>
  </si>
  <si>
    <r>
      <rPr>
        <b/>
        <sz val="14"/>
        <color theme="1"/>
        <rFont val="標楷體"/>
        <family val="4"/>
        <charset val="136"/>
      </rPr>
      <t>預算金額</t>
    </r>
    <r>
      <rPr>
        <b/>
        <sz val="14"/>
        <color theme="1"/>
        <rFont val="Times New Roman"/>
        <family val="1"/>
      </rPr>
      <t>(</t>
    </r>
    <r>
      <rPr>
        <b/>
        <sz val="14"/>
        <color theme="1"/>
        <rFont val="標楷體"/>
        <family val="4"/>
        <charset val="136"/>
      </rPr>
      <t>千元</t>
    </r>
    <r>
      <rPr>
        <b/>
        <sz val="14"/>
        <color theme="1"/>
        <rFont val="Times New Roman"/>
        <family val="1"/>
      </rPr>
      <t>)</t>
    </r>
  </si>
  <si>
    <r>
      <rPr>
        <b/>
        <sz val="14"/>
        <color theme="1"/>
        <rFont val="標楷體"/>
        <family val="4"/>
        <charset val="136"/>
      </rPr>
      <t>採購金額級距</t>
    </r>
  </si>
  <si>
    <r>
      <rPr>
        <b/>
        <sz val="14"/>
        <color theme="1"/>
        <rFont val="標楷體"/>
        <family val="4"/>
        <charset val="136"/>
      </rPr>
      <t>決標方式</t>
    </r>
  </si>
  <si>
    <r>
      <rPr>
        <b/>
        <sz val="14"/>
        <color theme="1"/>
        <rFont val="標楷體"/>
        <family val="4"/>
        <charset val="136"/>
      </rPr>
      <t>無法決標原因</t>
    </r>
  </si>
  <si>
    <r>
      <rPr>
        <b/>
        <sz val="14"/>
        <color theme="1"/>
        <rFont val="標楷體"/>
        <family val="4"/>
        <charset val="136"/>
      </rPr>
      <t>流廢標次數</t>
    </r>
  </si>
  <si>
    <r>
      <rPr>
        <b/>
        <sz val="14"/>
        <color theme="1"/>
        <rFont val="標楷體"/>
        <family val="4"/>
        <charset val="136"/>
      </rPr>
      <t>原因分析及因應對策</t>
    </r>
  </si>
  <si>
    <r>
      <rPr>
        <b/>
        <sz val="14"/>
        <color theme="1"/>
        <rFont val="標楷體"/>
        <family val="4"/>
        <charset val="136"/>
      </rPr>
      <t>樣態</t>
    </r>
    <phoneticPr fontId="1" type="noConversion"/>
  </si>
  <si>
    <t>樣態</t>
    <phoneticPr fontId="1" type="noConversion"/>
  </si>
  <si>
    <t>備註：</t>
    <phoneticPr fontId="1" type="noConversion"/>
  </si>
  <si>
    <t>詳細案件流廢標原因及對策請參詳附件明細表</t>
    <phoneticPr fontId="1" type="noConversion"/>
  </si>
  <si>
    <r>
      <rPr>
        <sz val="14"/>
        <color theme="1"/>
        <rFont val="標楷體"/>
        <family val="4"/>
        <charset val="136"/>
      </rPr>
      <t>樣態</t>
    </r>
    <r>
      <rPr>
        <sz val="14"/>
        <color theme="1"/>
        <rFont val="Times New Roman"/>
        <family val="1"/>
      </rPr>
      <t>2</t>
    </r>
    <phoneticPr fontId="1" type="noConversion"/>
  </si>
  <si>
    <r>
      <rPr>
        <sz val="14"/>
        <color theme="1"/>
        <rFont val="標楷體"/>
        <family val="4"/>
        <charset val="136"/>
      </rPr>
      <t>樣態</t>
    </r>
    <r>
      <rPr>
        <sz val="14"/>
        <color theme="1"/>
        <rFont val="Times New Roman"/>
        <family val="1"/>
      </rPr>
      <t>5</t>
    </r>
    <phoneticPr fontId="1" type="noConversion"/>
  </si>
  <si>
    <r>
      <rPr>
        <sz val="14"/>
        <color theme="1"/>
        <rFont val="標楷體"/>
        <family val="4"/>
        <charset val="136"/>
      </rPr>
      <t>樣態</t>
    </r>
    <r>
      <rPr>
        <sz val="14"/>
        <color theme="1"/>
        <rFont val="Times New Roman"/>
        <family val="1"/>
      </rPr>
      <t>4</t>
    </r>
    <phoneticPr fontId="1" type="noConversion"/>
  </si>
  <si>
    <t>發生比例</t>
    <phoneticPr fontId="1" type="noConversion"/>
  </si>
  <si>
    <t>其他</t>
    <phoneticPr fontId="1" type="noConversion"/>
  </si>
  <si>
    <t>公告金額以上未達查核金額</t>
  </si>
  <si>
    <t>流標</t>
  </si>
  <si>
    <t>公告金額以上未達查核金額</t>
    <phoneticPr fontId="1" type="noConversion"/>
  </si>
  <si>
    <t>最低標</t>
    <phoneticPr fontId="1" type="noConversion"/>
  </si>
  <si>
    <t>第六河川局</t>
  </si>
  <si>
    <t>寶山第二水庫溢洪道溢流堰加高及排水改善工程</t>
    <phoneticPr fontId="1" type="noConversion"/>
  </si>
  <si>
    <t>評分及格最低標</t>
  </si>
  <si>
    <r>
      <t>最低標</t>
    </r>
    <r>
      <rPr>
        <sz val="14"/>
        <color theme="1"/>
        <rFont val="Times New Roman"/>
        <family val="1"/>
      </rPr>
      <t xml:space="preserve"> </t>
    </r>
  </si>
  <si>
    <r>
      <t>臺南市七股區</t>
    </r>
    <r>
      <rPr>
        <sz val="14"/>
        <color theme="1"/>
        <rFont val="Times New Roman"/>
        <family val="1"/>
      </rPr>
      <t>173</t>
    </r>
    <r>
      <rPr>
        <sz val="14"/>
        <color theme="1"/>
        <rFont val="標楷體"/>
        <family val="4"/>
        <charset val="136"/>
      </rPr>
      <t>縣道</t>
    </r>
    <r>
      <rPr>
        <sz val="14"/>
        <color theme="1"/>
        <rFont val="Times New Roman"/>
        <family val="1"/>
      </rPr>
      <t>19K</t>
    </r>
    <r>
      <rPr>
        <sz val="14"/>
        <color theme="1"/>
        <rFont val="標楷體"/>
        <family val="4"/>
        <charset val="136"/>
      </rPr>
      <t>堤內側土壤污染控制場址整治工程</t>
    </r>
  </si>
  <si>
    <r>
      <rPr>
        <sz val="14"/>
        <color theme="1"/>
        <rFont val="標楷體"/>
        <family val="4"/>
        <charset val="136"/>
      </rPr>
      <t>樣態</t>
    </r>
    <r>
      <rPr>
        <sz val="14"/>
        <color theme="1"/>
        <rFont val="Times New Roman"/>
        <family val="1"/>
      </rPr>
      <t>11</t>
    </r>
    <phoneticPr fontId="1" type="noConversion"/>
  </si>
  <si>
    <t>設計內容、形式執行難度較高</t>
    <phoneticPr fontId="1" type="noConversion"/>
  </si>
  <si>
    <t xml:space="preserve">(3)
(2)
2
</t>
    <phoneticPr fontId="1" type="noConversion"/>
  </si>
  <si>
    <t>南區水資源局</t>
  </si>
  <si>
    <t>111年曾文水庫公共設施工程</t>
  </si>
  <si>
    <t>樣態3</t>
    <phoneticPr fontId="1" type="noConversion"/>
  </si>
  <si>
    <r>
      <t>112</t>
    </r>
    <r>
      <rPr>
        <sz val="20"/>
        <color theme="1"/>
        <rFont val="標楷體"/>
        <family val="4"/>
        <charset val="136"/>
      </rPr>
      <t>年度</t>
    </r>
    <r>
      <rPr>
        <sz val="20"/>
        <color theme="1"/>
        <rFont val="Times New Roman"/>
        <family val="1"/>
      </rPr>
      <t>15</t>
    </r>
    <r>
      <rPr>
        <sz val="20"/>
        <color theme="1"/>
        <rFont val="標楷體"/>
        <family val="4"/>
        <charset val="136"/>
      </rPr>
      <t>萬元以上工程採購流廢標原因分析彙整表</t>
    </r>
    <phoneticPr fontId="1" type="noConversion"/>
  </si>
  <si>
    <t>第三河川局</t>
  </si>
  <si>
    <t>大甲溪斷面60-61及76-77河段疏濬工程兼供土石採售分離作業(支出一[疏濬工程])</t>
  </si>
  <si>
    <t>查核金額以上未達巨額</t>
  </si>
  <si>
    <t>大甲溪斷面55-57河段疏濬工程兼供土石採售分離作業（支出一 【疏濬工程】）</t>
  </si>
  <si>
    <t>第四河川局</t>
  </si>
  <si>
    <t>112年度濁水溪構造物維修改善工程(開口合約)</t>
  </si>
  <si>
    <t>最低標</t>
  </si>
  <si>
    <t>111年度曾文溪高鐵橋至台鐵橋河段疏濬工程兼供土石採售分離</t>
  </si>
  <si>
    <t>二仁溪縱貫鐵路橋至中山高速公路河段疏濬工程併辦土石標售</t>
  </si>
  <si>
    <t>1.原因分析：工期緊湊及資格須曾經完成受環保機關列管之土壤或地下水污染場址之污染控制計畫或污染整治計畫，影響廠商投標意願。
2.因應對策：111年11月4日、111年11月16日及111年11月22日分別辦理3次開標，均無廠商投標，流標，目前刻正辦理檢討作業，預計調整工期、取消檢附實作經驗相關文件之資格限制，並逐項檢討各項單價。目前重新檢討後預算書呈核中，俟核定後再次辦理上網作業。(已撤案)</t>
    <phoneticPr fontId="1" type="noConversion"/>
  </si>
  <si>
    <t>1.原因分析：第1次開標未達3家。
2.因應對策：本案於112年2月3日辦理第1次開標，未達3家廠商投標，流標，後於112年2月9日辦理第2次開標，1家廠商資格符合，經評審作業後於112年2月17日決標。</t>
    <phoneticPr fontId="1" type="noConversion"/>
  </si>
  <si>
    <t>1.原因分析：第1次開標未達3家。
2.因應對策：本案於112年1月31日辦理第1次開標，未達3家廠商投標，流標，後於112年2月9日辦理第2次開標，1家廠商資格符合，於112年2月9日決標。</t>
    <phoneticPr fontId="1" type="noConversion"/>
  </si>
  <si>
    <t>1.原因分析：第1次開標未達3家。
2.因應對策：本案於112年2月3日辦理第1次開標，未達3家廠商投標，流標，後於112年2月9日辦理第2次開標，1家廠商資格符合，於112年2月9日決標。</t>
    <phoneticPr fontId="1" type="noConversion"/>
  </si>
  <si>
    <t>北區水資源局</t>
  </si>
  <si>
    <t>112年度石門水庫園區步道改善工程</t>
  </si>
  <si>
    <t>石門水庫至新竹聯通管-隧道銜接段工程</t>
  </si>
  <si>
    <t>巨額</t>
  </si>
  <si>
    <t>最有利標</t>
  </si>
  <si>
    <t>中區水資源局</t>
  </si>
  <si>
    <t>112年度鯉魚潭水庫所轄設施維護及搶險(修)工程(開口契約)</t>
  </si>
  <si>
    <t>112年度集集堰轄區土木建築設施緊急搶修及搶險工程(開口契約)</t>
  </si>
  <si>
    <t>1.原因分析：第1次開標未達3家。
2.因應對策：本案於112年2月7日辦理第1次開標，未達3家廠商投標，流標，後於112年2月15日辦理第2次開標，2家廠商資格符合，於112年2月15日決標。</t>
    <phoneticPr fontId="1" type="noConversion"/>
  </si>
  <si>
    <t>1.原因分析：第1次開標未達3家。
2.因應對策：本案於112年1月31日辦理第1次開標，未達3家廠商投標，流標，後於112年2月7日辦理第2次開標，1家廠商資格符合，於112年2月7日決標。</t>
    <phoneticPr fontId="1" type="noConversion"/>
  </si>
  <si>
    <t>1.原因分析：第1次開標未達3家。
2.因應對策：本案於112年1月31日辦理第1次開標，未達3家廠商投標，流標，後於112年2月7日辦理第2次開標，2家廠商資格符合，於112年2月7日決標。</t>
    <phoneticPr fontId="1" type="noConversion"/>
  </si>
  <si>
    <t>臺北水源特定區管理局</t>
  </si>
  <si>
    <t>新烏地區污水系統淨化槽及周邊附屬設施設置工程</t>
  </si>
  <si>
    <t>翡翠水庫上游污水系統淨化槽及周邊附屬設施設置工程</t>
  </si>
  <si>
    <t>樣態1</t>
    <phoneticPr fontId="1" type="noConversion"/>
  </si>
  <si>
    <t>樣態2</t>
    <phoneticPr fontId="1" type="noConversion"/>
  </si>
  <si>
    <t>樣態4</t>
    <phoneticPr fontId="1" type="noConversion"/>
  </si>
  <si>
    <t>樣態3</t>
    <phoneticPr fontId="1" type="noConversion"/>
  </si>
  <si>
    <t xml:space="preserve">大安溪社尾河段疏濬工程兼供土石採售分離作業(支出一【疏濬工程】) </t>
  </si>
  <si>
    <t>112年度濁水溪揚塵改善計畫-防洪植栽等建置計畫(開口契約)</t>
  </si>
  <si>
    <t>二仁溪國道3號田寮匝道橋至崇德橋疏濬工程併辦土石標售</t>
  </si>
  <si>
    <t>112年度高雄市河川區域、區域排水及海堤構造物維修改善工程（開口合約）</t>
  </si>
  <si>
    <t>112年度六河局防汛備料補充工程</t>
  </si>
  <si>
    <t>第九河川局</t>
  </si>
  <si>
    <t>112年度九河局防汛備料補充工程</t>
  </si>
  <si>
    <t>(2)
1</t>
  </si>
  <si>
    <t xml:space="preserve">石門水庫大灣坪抽泥浚渫工程112-1 </t>
  </si>
  <si>
    <t>榮華壩溢洪道堰面修復工程</t>
  </si>
  <si>
    <t xml:space="preserve">荖濃溪（里嶺）伏流水統包工程 </t>
  </si>
  <si>
    <t>111年度集水井及SP量水堰改善工程</t>
  </si>
  <si>
    <t>1.原因分析：(1)標案內容須辦理混凝土結構(土木)、閘閥(水工機械)、植栽、環境監測及生態調查等工作，因涉及多重專業領域，致投標廠商認為施工管理困難。(2)原預算經費採111年4月份物價編列，因疫情及國際特殊情勢致使物價波動，部分項目費用與目前市場價格已有落差。(3)本工程於水庫臨水施工且無法開設便道，溢洪道現場空間條件較差，材料及機具進出均需吊裝，採一般施工標準經費編列實有不足。(4)受國內缺工現象影響。
2.因應對策：本案於111年7月22日、8月9日及8月26日辦理3次開標，均無廠商投標，流標，已於111年8月18日辦理流標原因檢討及因應對策會議，重新檢討預算並依市場價格、施工環境條件及人力成本等合理調整，另水源聯通管水工機械及環境監測因涉不同專業領域，將另案分標辦理，已辦理修正施工預算書預算由36,392千元調整為28,349千元，並於111年9月30日及10月20日重新辦理第1次及第2次開標，均無廠商投標，流標，已再次辦理檢討作業，預算由28,349千元調整為31,255千元，刪除竹樹200株及重新調整部分工項預算， 111年11月23日及12月1日重新辦理第1次及第2次開標，均無廠商投標，流標，已再次檢討工資功率及架設工程費用，將預算由31,255千元調整為36,193千元，並於111年12月29日重新辦理第1次開標，無廠商投標，流標，112年1月16日第2次開標，無廠商投標，流標。將重新檢討招標策略後(機電、土木拆標)，再重行招標。(已撤案)</t>
    <phoneticPr fontId="1" type="noConversion"/>
  </si>
  <si>
    <t>1.原因分析：第1次開標未達3家。
2.因應對策：本案於112年2月22日辦理第1次開標，未達3家廠商投標，流標，後於112年3月2日辦理第2次開標，1家廠商資格符合，已於112年3月16日辦理評審作業，並於112年3月22日決標。</t>
    <phoneticPr fontId="1" type="noConversion"/>
  </si>
  <si>
    <t>1.原因分析：第1次開標未達3家。
2.因應對策：本案於112年2月15日辦理第1次開標，未達3家廠商投標，流標，後於112年2月22日辦理第2次開標，1家廠商資格符合，於112年2月22日決標。</t>
    <phoneticPr fontId="1" type="noConversion"/>
  </si>
  <si>
    <t>1.原因分析：第1次開標未達3家。
2.因應對策：本案於112年3月8日辦理第1次開標，未達3家廠商投標，流標。已於112年3月14日辦理第2次開標，計有3家廠商投標，已於112年3月25日辦理評分及格最低標審查作業，並於112年4月7日決標。</t>
    <phoneticPr fontId="1" type="noConversion"/>
  </si>
  <si>
    <t>1.原因分析：第1次開標未達3家。
2.因應對策：本案於112年3月16日辦理第1次開標，未達3家廠商投標，流標。已於112年3月22日辦理第2次開標，計有2家廠商投標，已於112年3月31日辦理評分及格最低標審查作業，並於112年3月31日決標。</t>
    <phoneticPr fontId="1" type="noConversion"/>
  </si>
  <si>
    <t>1.原因分析：第1次開標未達3家。
2.因應對策：本案於112年3月28日辦理第1次開標，未達3家廠商投標，流標。已於112年4月7日辦理第2次開標，計1家投標，並於112年4月7日決標。</t>
    <phoneticPr fontId="1" type="noConversion"/>
  </si>
  <si>
    <t>1.原因分析：第1次開標未達3家。
2.因應對策：本案於112年2月21日辦理第1次開標，未達3家廠商投標，流標，後於112年3月3日辦理第2次開標，1家廠商資格符合，因廠商標價偏低，爰辦理保留決標，經廠商提出說明後已於112年3月21日完成決標。</t>
    <phoneticPr fontId="1" type="noConversion"/>
  </si>
  <si>
    <t>1.原因分析：第1次開標未達3家。
2.因應對策：本案於112年3月7日辦理第1次開標，未達3家廠商投標，流標。已於112年3月16日辦理第2次開標，計有3家廠商投標，已於112年3月16日決標。</t>
    <phoneticPr fontId="1" type="noConversion"/>
  </si>
  <si>
    <t>樣態4</t>
    <phoneticPr fontId="1" type="noConversion"/>
  </si>
  <si>
    <t>樣態2</t>
    <phoneticPr fontId="1" type="noConversion"/>
  </si>
  <si>
    <t>樣態10</t>
    <phoneticPr fontId="1" type="noConversion"/>
  </si>
  <si>
    <t>1.原因分析：第1次開標未達3家。
2.因應對策：本案於112年3月17日辦理第1次開標，未達3家廠商投標，流標。於112年3月28日辦理第2次開標，無廠商投標，流標。已於112年4月7日辦理第3次開標，計1家投標，並於112年4月7日決標。</t>
    <phoneticPr fontId="1" type="noConversion"/>
  </si>
  <si>
    <t>1.原因分析：工地位處偏遠。
2.因應對策：111年12月6日、12月13日、12月21日及112年1月17日辦理4次開標，均無廠商投標，流標，目前仍持續邀標，有廠商有意願投標，再續行上網招標，同時也辦理減作工項之先期作業，如經邀標仍無廠商有意願投標，則辦理調整工項及預算事宜。112年2月16日辦理第5次開標計有3家廠商投標，已於112年3月3日辦理評分及格最低標審查作業，並於112年3月9日決標。</t>
    <phoneticPr fontId="1" type="noConversion"/>
  </si>
  <si>
    <t>(2)
2</t>
    <phoneticPr fontId="1" type="noConversion"/>
  </si>
  <si>
    <t>1.原因分析：因地處偏遠，廠商反映單價偏低。
2.因應對策：本案於112年2月14日辦理第1次開標，未達3家廠商投標，流標，後於112年2月21日辦理第2次開標，無廠商投標，流標，已於112年3月7日召開邀標說明會，參考廠商意見調整預算。已於112年4月11日辦理第3次開標，未達3家廠商投標，流標。已於112年4月28日開標，無廠商投標，流標。(撤案)</t>
    <phoneticPr fontId="1" type="noConversion"/>
  </si>
  <si>
    <t>1.原因分析：第1次開標未達3家。
2.因應對策：本案於112年3月21日辦理第1次開標，未達3家廠商投標，流標。已於112年3月28日辦理第2次開標，計有1家廠商投標，已於112年4月11日辦理評選作業，並於112年4月18日決標。</t>
    <phoneticPr fontId="1" type="noConversion"/>
  </si>
  <si>
    <t>1.原因分析：第1次開標未達3家。
2.因應對策：本案於112年3月14日辦理第1次開標，未達3家廠商投標，流標。後於112年3月21日辦理第2次開標，無廠商投標，流標。已於112年4月18日開標，計1家投標，惟機關招標文件誤納入局辦費用，宣布廢標。已於112年5月2日辦理第4次開標，並於112年5月2日決標。</t>
    <phoneticPr fontId="1" type="noConversion"/>
  </si>
  <si>
    <t>112年度烏溪田中央堤防等構造物維修改善工程</t>
  </si>
  <si>
    <t>1.原因分析：第1次開標未達3家。
2.因應對策：本案於112年4月11日辦理第1次開標，未達3家廠商投標，流標。已於112年4月18日辦理第2次開標，計有4家廠商投標，已於112年4月18日決標。</t>
    <phoneticPr fontId="1" type="noConversion"/>
  </si>
  <si>
    <t>榮華壩下游消能池底板、護坦及固床工修復工程</t>
  </si>
  <si>
    <t>112至114年度石門水庫下游段抽泥浚渫工程(開口契約)</t>
  </si>
  <si>
    <t>112-114年度石門水庫阿姆坪抽泥浚渫工程(開口契約)</t>
  </si>
  <si>
    <t>石門水庫防汛庫房與物品資材場新建工程</t>
  </si>
  <si>
    <t>石門水庫至新竹聯通管－道路埋設段工程</t>
  </si>
  <si>
    <t>112年度湖山水庫周邊設施改善工程</t>
  </si>
  <si>
    <t>112年度曾文水庫辦公廳舍耐震補強工程</t>
  </si>
  <si>
    <t>新店溪上游(新店、烏來)治理工程</t>
  </si>
  <si>
    <t>第一河川局</t>
  </si>
  <si>
    <t>112年度蘭陽溪員山堤防(L27)構造物維修改善工程</t>
  </si>
  <si>
    <t>112年度蘭陽溪員山堤防溪洲排水出口閘門構造物維修改善工程</t>
  </si>
  <si>
    <t>第二河川局</t>
  </si>
  <si>
    <t>112年度二河局防汛備料補充工程</t>
  </si>
  <si>
    <t>烏溪觀音橋至眉溪中正一號橋河段疏濬工程兼供土石採售分離作業（支出一【疏濬工程】）</t>
  </si>
  <si>
    <t>廢標</t>
  </si>
  <si>
    <t>112年度貓羅溪縣庄1、2、3護岸(斷面 13~14)整建工程</t>
  </si>
  <si>
    <t>大安溪社尾堤防(斷面6~9-1)整建工程</t>
  </si>
  <si>
    <t>112年度濁水溪揚塵改善計畫-緊急應變措施等作業(中沙大橋至大義崙排水)(開口契約)</t>
  </si>
  <si>
    <t>112年度濁水溪揚塵改善計畫-緊急應變措施等作業(大義崙排水至出海口河段)(開口契約)</t>
  </si>
  <si>
    <t>第五河川局</t>
  </si>
  <si>
    <t>112年度龜重溪下寮一號等堤段構造物維修改善工程</t>
  </si>
  <si>
    <t>崙子溪他里霧堤段改善工程</t>
  </si>
  <si>
    <t>112年度北港溪崙子寮等堤段構造物維修改善工程</t>
  </si>
  <si>
    <t>112年度高雄海岸崎漏海堤(離岸堤編號29~30)構造物維修改善工程</t>
  </si>
  <si>
    <t>阿公店溪水岸整體環境營造工程(第二期)(河華橋至前洲橋段)</t>
  </si>
  <si>
    <t>第七河川局</t>
  </si>
  <si>
    <t>112年度高屏溪攔河堰下游揚塵改善計畫(開口契約)</t>
  </si>
  <si>
    <t>東港溪新園堤防東港大橋上下游段整體環境改善工程</t>
  </si>
  <si>
    <t>屏東海岸塭豐海堤段整體環境營造工程</t>
  </si>
  <si>
    <t>第八河川局</t>
  </si>
  <si>
    <t>112年度竹湖海岸段構造物維修改善工程</t>
  </si>
  <si>
    <t>1.原因分析：本工程需行走河川便道約9公里，風險性高，影響廠商投標意願。
2.因應對策：本案於112年3月10日辦理第1次開標，未達3家廠商投標，流標。已於112年3月24日辦理第2次開標，無廠商投標，流標。已於112年4月14日召開流(廢)標原因檢討會議，已作預算調整，並於112年5月31日重新招標第1次開標，未達3家廠商投標，流標。已於112年6月14日辦理第4次開標，無廠商投標，流標。將檢於討汛期後再辦理。(撤銷)</t>
    <phoneticPr fontId="1" type="noConversion"/>
  </si>
  <si>
    <t>1.原因分析：廠商反應水管橋及伏流水工程屬性差異大建議拆標辦理，另近期物價上漲，預算單價有偏低情形。
2.因應對策：本案於112年3月21日辦理第1次開標，未達3家廠商投標，流標。南水局於112年3月25日邀請廠商辦理招商說明會，並經112年3月31日開會檢討後將採水管橋及伏流水拆標辦理，並調整預算。已於112年5月23日辦理第2次開標，未達3家廠商投標，流標。預計112年5月25日上網公告，112年6月2日開標，計有2家廠商投標，其中1家不合格。已於112年6月8日辦理評選。並於112年6月15日召開決標會議，並決標。</t>
    <phoneticPr fontId="1" type="noConversion"/>
  </si>
  <si>
    <t>1.原因分析：位於主流河道施工風險高。
2.因應對策：本案於112年4月13日辦理第1次開標，未達3家廠商投標，流標。已於112年4月27日辦理第2次開標，無廠商投標，流標。已於112年5月11日召開流標檢討會議，將做預算檢討後再重新上網公告。將延至於汛期後辦理。(撤案)</t>
    <phoneticPr fontId="1" type="noConversion"/>
  </si>
  <si>
    <t>1.原因分析：第1次開標未達3家。
2.因應對策：本案於112年5月30日辦理第1次開標，未達3家廠商投標，流標。已於112年6月6日開標，並於112年6月6日決標。</t>
    <phoneticPr fontId="1" type="noConversion"/>
  </si>
  <si>
    <t>1.原因分析：第1次開標未達3家。
2.因應對策：本案於112年5月23日辦理第1次開標，未達3家廠商投標，流標。已於112年5月31日第2次開標，計2家廠商投標，並於112年5月31日決標。</t>
    <phoneticPr fontId="1" type="noConversion"/>
  </si>
  <si>
    <t>1.原因分析：第1次開標未達3家。
2.因應對策：本案於112年5月25日辦理第1次開標，未達3家廠商投標，流標。已於112年5月31日辦理第2次開標，計3家廠商投標，並於112年5月31日決標。</t>
    <phoneticPr fontId="1" type="noConversion"/>
  </si>
  <si>
    <t>1.原因分析：第1次開標未達3家。
2.因應對策：本案於112年5月30日辦理第1次開標，未達3家廠商投標，流標。已於112年6月6日第2次開標，計1家廠商投標，並於112年6月6日決標。</t>
    <phoneticPr fontId="1" type="noConversion"/>
  </si>
  <si>
    <t>1.原因分析：第1次開標未達3家。
2.因應對策：本案於112年5月22日辦理第1次開標，未達3家廠商投標，流標。已於112年6月2日第2次開標，計3家廠商投標。已於112年6月13日召開評選會議，於112年6月21日召開決標會議，並於112年6月21日決標。</t>
    <phoneticPr fontId="1" type="noConversion"/>
  </si>
  <si>
    <t>1.原因分析：第1次開標未達3家。
2.因應對策：本案於112年5月16日辦理第1次開標，未達3家廠商投標，流標。已於112年5月16日辦理第2次開標，無廠商投標，流標。已於112年5月23日辦理第2次開標，計2家廠商投標，經評選後於112年5月30決標。</t>
    <phoneticPr fontId="1" type="noConversion"/>
  </si>
  <si>
    <t>1.原因分析：第1次開標未達3家。
2.因應對策：本案於112年5月30日辦理第1次開標，未達3家廠商投標，流標。已於112年6月6日第2次開標，計1家廠商投標，已於112年6月13日召開評選會議，於112年6月21日召開決標會議，並於112年6月21日決標。</t>
    <phoneticPr fontId="1" type="noConversion"/>
  </si>
  <si>
    <t>1.原因分析：第1次開標未達3家。
2.因應對策：本案於112年6月5日辦理第1次開標，未達3家廠商投標，流標。已於112年6月14日辦理第2次開標，計1家廠商投標，已於112年6月17日召開評選會議，於112年6月21日召開決標會議，並於112年6月21日決標。</t>
    <phoneticPr fontId="1" type="noConversion"/>
  </si>
  <si>
    <t>1.原因分析：第1次開標未達3家。
2.因應對策：本案於112年5月30日辦理第1次開標，未達3家廠商投標，流標。已於112年6月8日辦理第2次開標，並於112年6月8日決標。</t>
    <phoneticPr fontId="1" type="noConversion"/>
  </si>
  <si>
    <t>1.原因分析：第1次開標未達3家。
2.因應對策：本案於112年5月15日辦理第1次開標，未達3家廠商投標，流標。已於112年5月23日辦理第2次開標，計4家廠商投標，並於112年5月29日決標。</t>
    <phoneticPr fontId="1" type="noConversion"/>
  </si>
  <si>
    <t>1.原因分析：第1次開標未達3家。
2.因應對策：本案於112年5月22日辦理第1次開標，未達3家廠商投標，流標。已於112年5月30日辦理第2次開標，計3家廠商投標，並於112年6月1日決標。</t>
    <phoneticPr fontId="1" type="noConversion"/>
  </si>
  <si>
    <t>1.原因分析：第1次開標未達3家。
2.因應對策：本案於112年5月23日辦理第1次開標，未達3家廠商投標，流標。已於112年5月9日辦理第2次開標，計2家廠商投標，並於112年5月9日決標。</t>
    <phoneticPr fontId="1" type="noConversion"/>
  </si>
  <si>
    <t>1.原因分析：第1次開標未達3家。
2.因應對策：本案於112年5月30日辦理第1次開標，未達3家廠商投標，流標。112年6月6日辦理第2次開標，計2家廠商投標，已於112年6月15日召開評審作業，112年6月19日開價格標，並於112年6月19日決標。</t>
    <phoneticPr fontId="1" type="noConversion"/>
  </si>
  <si>
    <t>1.原因分析：第1次開標未達3家。
2.因應對策：本案於112年5月30日辦理第1次開標，未達3家廠商投標，流標。已於112年6月12日辦理第2次開標，無廠商投標，流標。已於112年6月28日召開邀標說明會，設計廠商已於112年7月12日提送修正後預算書，目前簽辦成立預算書程序中。(撤案)</t>
    <phoneticPr fontId="1" type="noConversion"/>
  </si>
  <si>
    <t>1.原因分析：廠商顧慮隧道地質不確定性高、工期不足影響投標意願。
2.因應對策：本案於112年2月8日辦理第1次開標，未達3家廠商投標，流標，後於112年2月20日辦理第2次開標，無廠商投標，流標。已完成檢討招標文件，增加經費及工期，已於112年4月10日辦理第3次開標，未達3家廠商投標，流標。於112年4月21日第4次開標，無廠商投標，流標。已於112年4月24日召開說明會，廠商反映有預算和工期不足和施工風險的問題，已重新檢討預算後於112年5月19日公告上網，112年6月13日第5次開標，未達3家廠商投標，流標。已於112年6月14日公告上網，112年6月21日開標，1家廠商投標，已於112年7月7日召開評選會議，於112年7月18日召開決標會議，並決標。</t>
    <phoneticPr fontId="1" type="noConversion"/>
  </si>
  <si>
    <t>1.原因分析：第1次開標未達3家。
2.因應對策：本案於112年6月6日辦理第1次開標，未達3家廠商投標，流標。已於112年112年6月15日第2次開標，計1家廠商投標，已於112年6月26日召開評選會議，於112年7月5日辦理決標會議，並決標。</t>
    <phoneticPr fontId="1" type="noConversion"/>
  </si>
  <si>
    <t>石門水庫壩區污水下水道系統更新改善工程</t>
  </si>
  <si>
    <t>1.原因分析：第1次開標未達3家。
2.因應對策：本案於112年6月20日辦理第1次開標，未達3家廠商投標，流標。已於112年6月21日第2次公告上網，已於112年7月4日開標，並決標。</t>
    <phoneticPr fontId="1" type="noConversion"/>
  </si>
  <si>
    <t>112年度寶山第二水庫周邊設施改善工程</t>
  </si>
  <si>
    <t>1.原因分析：第1次開標未達3家。
2.因應對策：本案於112年7月6日辦理第1次開標，未達3家廠商投標，流標。已於112年7月18日第2次開標開標，計2家廠商投標，並決標。</t>
    <phoneticPr fontId="1" type="noConversion"/>
  </si>
  <si>
    <t>112年度湖山水庫設施維護工程</t>
  </si>
  <si>
    <t>霧峰辦公區倉庫側邊石棉瓦及舊司機室拆除改善工程</t>
  </si>
  <si>
    <t>1.原因分析：第1次開標未達3家。
2.因應對策：本案於112年6月13日辦理第1次開標，未達3家廠商投標，流標。已於112年6月21日開標，計4家廠商投標，並於112年6月21日決標。</t>
    <phoneticPr fontId="1" type="noConversion"/>
  </si>
  <si>
    <t>1.原因分析：第1次開標未達3家。
2.因應對策：本案於112年6月27日辦理第1次開標，未達3家廠商投標，流標。已於112年6月28日第2次公告上網，已於112年7月4日開標，計3家廠商投標，並於112年7月4日決標。</t>
    <phoneticPr fontId="1" type="noConversion"/>
  </si>
  <si>
    <t>1.原因分析：第1次開標未達3家。
2.因應對策：本案於112年6月2日辦理第1次開標，未達3家廠商投標。已於112年6月15日辦理第2次開標，計1家廠商投標，已於112年6月27日召開審查會議，並於112年7月6日開價格標，並決標。</t>
    <phoneticPr fontId="1" type="noConversion"/>
  </si>
  <si>
    <t>1.原因分析：本案工區較偏遠且分散，人力、機具整備較繁複，又進期物價、工資上漲，影響投標意願。
2.因應對策：本案於112年5月8日辦理第1次開標，未達3家廠商投標，流標。已於112年5月16日辦理第2次開標，無廠商投標，流標。已於112年5月23日辦理第3次開標，無廠商投標，流標。已完成預算經費檢討，增加經費。已於112年6月17日第4次開標，未達3家廠商投標，流標。已於112年6月28日第5次開標，無廠商投標，流標。設計廠商已重新調整預算及增加工期，並已簽准成立預算書，已於112年7月17日前公告上網，預計112年7月28日第6次開標。</t>
    <phoneticPr fontId="1" type="noConversion"/>
  </si>
  <si>
    <t>1.原因分析：第1次開標未達3家。
2.因應對策：本案於112年5月30日辦理第1次開標，未達3家廠商投標，流標。已於112年6月6日開標，計3家廠商投標，已於112年6月17日辦理評審作業，於112年6月28日辦理價格標開標，並決標。</t>
    <phoneticPr fontId="1" type="noConversion"/>
  </si>
  <si>
    <t>112年度後龍海堤構造物維修改善工程</t>
  </si>
  <si>
    <t>1.原因分析：第1次開標未達3家。
2.因應對策：本案於112年6月6日辦理第1次開標，無廠商投標。已於112年6月13日辦理第2次開標，計1家廠商投標，已於112年6月26日召開審查會議，於112年6月30日辦理價格標開標，並決標。</t>
    <phoneticPr fontId="1" type="noConversion"/>
  </si>
  <si>
    <t>1.原因分析：第1次開標未達3家。
2.因應對策：本案於112年5月23日辦理第1次開標，因需變更或補充招標文件內容，宣布廢標。已於112年6月6日開標，未達3家廠商投標，流標。已於112年6月13日第2次開標，計2家廠商投標，已於112年7月5日召開審查會議，已於112年7月13日辦理價格標開標，並決標。</t>
    <phoneticPr fontId="1" type="noConversion"/>
  </si>
  <si>
    <t>1.原因分析：第1次開標未達3家。
2.因應對策：本案於112年6月7日辦理第1次開標，未達3家廠商投標，流標。已於112年6月13日辦理第2次開標，計1家廠商投標，於112年6月20日召開評選會議，並於112年6月20日決標。</t>
    <phoneticPr fontId="1" type="noConversion"/>
  </si>
  <si>
    <t>濁水溪麻園堤防整體環境改善工程</t>
  </si>
  <si>
    <t>濁水溪新武界橋下游左岸堤段(0+600~1+100)改善工程</t>
  </si>
  <si>
    <t>1.原因分析：第1次開標未達3家。
2.因應對策：本案於112年6月20日辦理第1次開標，未達3家廠商投標，流標。已於112年6月27日辦理第2次開標，已於112年7月3日辦理審查會議，計有3家廠商投標，其中2家符合資格，於112年7月10日辦理價格標開標，並決標。</t>
    <phoneticPr fontId="1" type="noConversion"/>
  </si>
  <si>
    <t>1.原因分析：第1次開標未達3家。
2.因應對策：本案於112年6月21日辦理第1次開標，未達3家廠商投標，流標。已於112年6月26日第2次公告上網，已於112年7月4日辦理資格標開標作業，計有3家廠商投標，已於112年7月11日辦理審查會議，已於112年7月20日辦理價格標開標，並決標。</t>
    <phoneticPr fontId="1" type="noConversion"/>
  </si>
  <si>
    <t>1.原因分析：第1次開標未達3家。
2.因應對策：本案於112年6月6日辦理第1次開標，未達3家廠商投標，流標。已於112年6月14日辦理第2次開標，計1家廠商投標，已於112年6月29日召開評選會議，於112年7月6日價格標開標，並決標。</t>
    <phoneticPr fontId="1" type="noConversion"/>
  </si>
  <si>
    <t>1.原因分析：第1次開標未達3家。
2.因應對策：本案於112年6月14日辦理第1次開標，未達3家廠商投標，流標。已於112年7月4日第2次開標，計3家廠商投標，並決標。</t>
    <phoneticPr fontId="1" type="noConversion"/>
  </si>
  <si>
    <t>崙子溪中正新村北銘堤段改善工程併辦土石標售</t>
  </si>
  <si>
    <t>石龜溪南勢北勢堤段及十股堤段改善工程</t>
  </si>
  <si>
    <t>八掌溪湖內堤段整體環境營造工程</t>
  </si>
  <si>
    <t>112年度八掌溪及急水溪流域水門構造物維修改善工程</t>
  </si>
  <si>
    <t>1.原因分析：第1次開標未達3家。
2.因應對策：本案於112年6月28日辦理第1次開標，未達3家廠商投標，流標。已於112年6月30日辦理第2次上網公告，已於112年7月5日第2次開標，計1家廠商投標，已於112年7月17日召開審查會議，訂於112年7月26日辦理價格標開標。</t>
    <phoneticPr fontId="1" type="noConversion"/>
  </si>
  <si>
    <t>1.原因分析：第1次開標未達3家。
2.因應對策：本案於112年6月28日辦理第1次開標，未達3家廠商投標，流標。已於112年6月30日辦理第2次上網公告，已於112年7月5日第2次開標，計2家廠商投標，已於112年7月13日召開審查會議，已於112年7月20日辦理價格標開標，並決標。</t>
    <phoneticPr fontId="1" type="noConversion"/>
  </si>
  <si>
    <t>1.原因分析：預算偏低。
2.因應對策：本案於112年6月13日辦理第1次開標，未達3家廠商投標，流標。已於112年6月27日辦理第2次開標，無廠商投標流標。已檢討流標原因，並請設計單位針對原因檢討預算，預計於112年7月27日前成立預算書後公告上網。</t>
    <phoneticPr fontId="1" type="noConversion"/>
  </si>
  <si>
    <t>1.原因分析：預算偏低。
2.因應對策：本案於112年7月4日辦理第1次開標，未達3家廠商投標，流標。已於112年7月12日辦理第2次開標，無廠商投標，流標。將進行預算檢討後再重新上網。</t>
    <phoneticPr fontId="1" type="noConversion"/>
  </si>
  <si>
    <t>1.原因分析：本工程自卑南溪池上堤防前坡河道內開採級配料與塊石並經由玉長公路運至本工程位於海線的竹湖工地填覆，由於運輸路程較長，廠商評估運輸成本與交通事故可能性較一般工程高，原編預算過低。加上竹湖工地臨海施作，施工便道長且易遭長浪沖毀，維護不易、不確定性風險高，致廠商投標意願低落。
2.因應對策：本案於112年5月30日辦理第1次開標，未達3家廠商投標，流標。於112年6月7日辦理第2次開標，無廠商投標，流標。經重新檢討核算工程預算中各項單價，發現其中砂石運費因計算時資料引用有誤，導致運輸費用短計，故影響工程發包費；此外，考量施工時混凝土塊吊放搬運需求，將檢討增設吊車運行便道，以利施工。目前依實修正、調整預算書內容中，已於112年6月30日第3次開標，未達3家廠商投標，流標。已於112年7月10日辦理第4次開標，並決標。</t>
    <phoneticPr fontId="1" type="noConversion"/>
  </si>
  <si>
    <t>112年度八河局防汛備料補充工程</t>
  </si>
  <si>
    <t>112年度秀姑巒溪高寮大橋以南各堤段構造物維修改善工程</t>
  </si>
  <si>
    <t>112年度秀姑巒溪高寮大橋以北各堤段構造物維修改善工程</t>
  </si>
  <si>
    <t>第十河川局</t>
  </si>
  <si>
    <t>112年度橫溪溪南1號護岸構造物維修改善工程</t>
  </si>
  <si>
    <t>1.原因分析：第1次開標未達3家。
2.因應對策：本案於112年6月30日辦理第1次開標，未達3家廠商投標，流標。已於112年7月10日辦理第2次開標，並決標。</t>
    <phoneticPr fontId="1" type="noConversion"/>
  </si>
  <si>
    <t>1.原因分析：第1次開標未達3家。
2.因應對策：本案於112年6月14日辦理第1次開標，未達3家廠商投標，流標。已於112年6月20日辦理第2次開標，計2家廠商投標，並於112年6月20日決標。</t>
    <phoneticPr fontId="1" type="noConversion"/>
  </si>
  <si>
    <t>1.原因分析：第1次開標未達3家。
2.因應對策：本案於112年6月2日辦理第1次開標，未達3家廠商投標，流標。已於112年6月12日辦理第2次開標，計1家廠商投標，並於112年6月12日決標。</t>
    <phoneticPr fontId="1" type="noConversion"/>
  </si>
  <si>
    <t>1.原因分析：第1次開標未達3家。
2.因應對策：本案於112年6月6日辦理第1次開標，未達3家廠商投標，流標。已於112年6月16日辦理第2次開標，計3家廠商投標，並於112年6月16日決標。</t>
    <phoneticPr fontId="1" type="noConversion"/>
  </si>
  <si>
    <t>112年1月至7月</t>
    <phoneticPr fontId="1" type="noConversion"/>
  </si>
  <si>
    <t>112年7月21日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</si>
</sst>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quot;(&quot;#,##0&quot;)&quot;"/>
  </numFmts>
  <fonts count="23">
    <font>
      <sz val="12"/>
      <color theme="1"/>
      <name val="新細明體"/>
      <family val="2"/>
      <charset val="136"/>
      <scheme val="minor"/>
    </font>
    <font>
      <sz val="9"/>
      <name val="新細明體"/>
      <family val="2"/>
      <charset val="136"/>
      <scheme val="minor"/>
    </font>
    <font>
      <sz val="14"/>
      <color theme="1"/>
      <name val="Times New Roman"/>
      <family val="1"/>
    </font>
    <font>
      <sz val="14"/>
      <color theme="1"/>
      <name val="微軟正黑體"/>
      <family val="2"/>
      <charset val="136"/>
    </font>
    <font>
      <sz val="14"/>
      <color rgb="FF000000"/>
      <name val="微軟正黑體"/>
      <family val="2"/>
      <charset val="136"/>
    </font>
    <font>
      <sz val="14"/>
      <color rgb="FFFF0000"/>
      <name val="Times New Roman"/>
      <family val="1"/>
    </font>
    <font>
      <sz val="14"/>
      <color rgb="FFFF0000"/>
      <name val="微軟正黑體"/>
      <family val="2"/>
      <charset val="136"/>
    </font>
    <font>
      <sz val="18"/>
      <color theme="1"/>
      <name val="Times New Roman"/>
      <family val="1"/>
    </font>
    <font>
      <sz val="16"/>
      <color theme="1"/>
      <name val="微軟正黑體"/>
      <family val="2"/>
      <charset val="136"/>
    </font>
    <font>
      <sz val="18"/>
      <color rgb="FF0000FF"/>
      <name val="微軟正黑體"/>
      <family val="2"/>
      <charset val="136"/>
    </font>
    <font>
      <b/>
      <sz val="14"/>
      <color theme="1"/>
      <name val="標楷體"/>
      <family val="4"/>
      <charset val="136"/>
    </font>
    <font>
      <b/>
      <sz val="14"/>
      <color theme="1"/>
      <name val="Times New Roman"/>
      <family val="1"/>
    </font>
    <font>
      <sz val="14"/>
      <color theme="1"/>
      <name val="標楷體"/>
      <family val="4"/>
      <charset val="136"/>
    </font>
    <font>
      <sz val="14"/>
      <name val="標楷體"/>
      <family val="4"/>
      <charset val="136"/>
    </font>
    <font>
      <sz val="20"/>
      <color theme="1"/>
      <name val="Times New Roman"/>
      <family val="1"/>
    </font>
    <font>
      <sz val="20"/>
      <color theme="1"/>
      <name val="標楷體"/>
      <family val="4"/>
      <charset val="136"/>
    </font>
    <font>
      <sz val="14"/>
      <color rgb="FF0066FF"/>
      <name val="微軟正黑體"/>
      <family val="2"/>
      <charset val="136"/>
    </font>
    <font>
      <sz val="12"/>
      <color theme="1"/>
      <name val="新細明體"/>
      <family val="2"/>
      <charset val="136"/>
      <scheme val="minor"/>
    </font>
    <font>
      <b/>
      <sz val="16"/>
      <color rgb="FFFF0000"/>
      <name val="微軟正黑體"/>
      <family val="2"/>
      <charset val="136"/>
    </font>
    <font>
      <sz val="14"/>
      <color rgb="FF000000"/>
      <name val="標楷體"/>
      <family val="4"/>
      <charset val="136"/>
    </font>
    <font>
      <sz val="12"/>
      <color rgb="FF000000"/>
      <name val="新細明體"/>
      <family val="1"/>
      <charset val="136"/>
    </font>
    <font>
      <sz val="12"/>
      <color rgb="FF000000"/>
      <name val="新細明體1"/>
      <charset val="136"/>
    </font>
    <font>
      <sz val="12"/>
      <color rgb="FF000000"/>
      <name val="標楷體"/>
      <family val="4"/>
      <charset val="136"/>
    </font>
  </fonts>
  <fills count="9">
    <fill>
      <patternFill patternType="none"/>
    </fill>
    <fill>
      <patternFill patternType="gray125"/>
    </fill>
    <fill>
      <patternFill patternType="solid">
        <fgColor theme="3" tint="0.79998168889431442"/>
        <bgColor indexed="64"/>
      </patternFill>
    </fill>
    <fill>
      <patternFill patternType="solid">
        <fgColor rgb="FFDBE5F1"/>
        <bgColor indexed="64"/>
      </patternFill>
    </fill>
    <fill>
      <patternFill patternType="solid">
        <fgColor rgb="FFFFFF00"/>
        <bgColor indexed="64"/>
      </patternFill>
    </fill>
    <fill>
      <patternFill patternType="solid">
        <fgColor rgb="FFFFFF00"/>
        <bgColor rgb="FFFFFF00"/>
      </patternFill>
    </fill>
    <fill>
      <patternFill patternType="solid">
        <fgColor rgb="FFFFFFFF"/>
        <bgColor rgb="FFFFFFFF"/>
      </patternFill>
    </fill>
    <fill>
      <patternFill patternType="solid">
        <fgColor rgb="FFFFFF00"/>
        <bgColor rgb="FFFFFFFF"/>
      </patternFill>
    </fill>
    <fill>
      <patternFill patternType="solid">
        <fgColor theme="0"/>
        <bgColor rgb="FFFFFF00"/>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9" fontId="17" fillId="0" borderId="0" applyFont="0" applyFill="0" applyBorder="0" applyAlignment="0" applyProtection="0">
      <alignment vertical="center"/>
    </xf>
    <xf numFmtId="0" fontId="20" fillId="0" borderId="0" applyNumberFormat="0" applyBorder="0" applyProtection="0"/>
    <xf numFmtId="0" fontId="21" fillId="0" borderId="0" applyNumberFormat="0" applyFont="0" applyBorder="0" applyProtection="0"/>
  </cellStyleXfs>
  <cellXfs count="40">
    <xf numFmtId="0" fontId="0" fillId="0" borderId="0" xfId="0">
      <alignment vertical="center"/>
    </xf>
    <xf numFmtId="0" fontId="2" fillId="0" borderId="1" xfId="0" applyFont="1" applyBorder="1">
      <alignment vertical="center"/>
    </xf>
    <xf numFmtId="0" fontId="2" fillId="0" borderId="1" xfId="0" applyFont="1" applyBorder="1" applyAlignment="1">
      <alignment horizontal="center" vertical="center"/>
    </xf>
    <xf numFmtId="0" fontId="4" fillId="0" borderId="1" xfId="0" applyFont="1" applyBorder="1" applyAlignment="1">
      <alignment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6" fillId="0" borderId="2" xfId="0" applyFont="1" applyBorder="1">
      <alignment vertical="center"/>
    </xf>
    <xf numFmtId="0" fontId="5" fillId="0" borderId="2" xfId="0" applyFont="1" applyBorder="1" applyAlignment="1">
      <alignment vertical="center" wrapText="1"/>
    </xf>
    <xf numFmtId="0" fontId="7" fillId="0" borderId="1" xfId="0" applyFont="1" applyBorder="1">
      <alignment vertical="center"/>
    </xf>
    <xf numFmtId="0" fontId="8" fillId="0" borderId="1" xfId="0" applyFont="1" applyBorder="1">
      <alignment vertical="center"/>
    </xf>
    <xf numFmtId="0" fontId="6" fillId="0" borderId="0" xfId="0" applyFont="1" applyAlignment="1">
      <alignment horizontal="center" vertical="center"/>
    </xf>
    <xf numFmtId="0" fontId="2" fillId="0" borderId="1" xfId="0" applyFont="1" applyBorder="1" applyAlignment="1">
      <alignment horizontal="center" vertical="center" wrapText="1"/>
    </xf>
    <xf numFmtId="3" fontId="2" fillId="0" borderId="1" xfId="0" applyNumberFormat="1" applyFont="1" applyBorder="1" applyAlignment="1">
      <alignment horizontal="right" vertical="center" wrapText="1"/>
    </xf>
    <xf numFmtId="0" fontId="14" fillId="0" borderId="0" xfId="0" applyFont="1">
      <alignment vertical="center"/>
    </xf>
    <xf numFmtId="0" fontId="9" fillId="0" borderId="0" xfId="0" applyFont="1" applyAlignment="1">
      <alignment horizontal="left" vertical="center"/>
    </xf>
    <xf numFmtId="0" fontId="8" fillId="0" borderId="0" xfId="0" applyFont="1">
      <alignment vertical="center"/>
    </xf>
    <xf numFmtId="0" fontId="9" fillId="0" borderId="0" xfId="0" applyFont="1" applyAlignment="1">
      <alignment horizontal="center" vertical="center"/>
    </xf>
    <xf numFmtId="0" fontId="16" fillId="0" borderId="1" xfId="0" applyFont="1" applyBorder="1" applyAlignment="1">
      <alignment horizontal="center" vertical="center"/>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8" fillId="0" borderId="0" xfId="0" applyFont="1">
      <alignment vertical="center"/>
    </xf>
    <xf numFmtId="9" fontId="7" fillId="0" borderId="1" xfId="1" applyFont="1" applyBorder="1">
      <alignment vertical="center"/>
    </xf>
    <xf numFmtId="9" fontId="7" fillId="0" borderId="0" xfId="1" applyFont="1" applyBorder="1">
      <alignment vertical="center"/>
    </xf>
    <xf numFmtId="0" fontId="13" fillId="0" borderId="1" xfId="0" applyFont="1" applyBorder="1" applyAlignment="1">
      <alignment horizontal="justify" vertical="center" wrapText="1"/>
    </xf>
    <xf numFmtId="0" fontId="12" fillId="0" borderId="1" xfId="0" applyFont="1" applyBorder="1">
      <alignment vertical="center"/>
    </xf>
    <xf numFmtId="0" fontId="0" fillId="0" borderId="1" xfId="0" applyBorder="1">
      <alignment vertical="center"/>
    </xf>
    <xf numFmtId="0" fontId="11"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0" borderId="1" xfId="3" applyFont="1" applyBorder="1" applyAlignment="1">
      <alignment horizontal="center" vertical="center" wrapText="1"/>
    </xf>
    <xf numFmtId="0" fontId="19" fillId="6" borderId="1" xfId="0" applyFont="1" applyFill="1" applyBorder="1" applyAlignment="1">
      <alignment horizontal="center" vertical="center" wrapText="1" shrinkToFit="1"/>
    </xf>
    <xf numFmtId="0" fontId="19" fillId="6" borderId="1" xfId="0" applyFont="1" applyFill="1" applyBorder="1" applyAlignment="1">
      <alignment horizontal="center" vertical="center" wrapText="1"/>
    </xf>
    <xf numFmtId="0" fontId="19" fillId="0" borderId="1" xfId="2" applyFont="1" applyBorder="1" applyAlignment="1">
      <alignment horizontal="center" vertical="center" wrapText="1"/>
    </xf>
    <xf numFmtId="0" fontId="11" fillId="3"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176" fontId="19" fillId="0" borderId="1" xfId="2" applyNumberFormat="1" applyFont="1" applyBorder="1" applyAlignment="1">
      <alignment horizontal="right" vertical="center" wrapText="1"/>
    </xf>
    <xf numFmtId="3" fontId="22" fillId="0" borderId="1" xfId="0" applyNumberFormat="1" applyFont="1" applyBorder="1">
      <alignment vertical="center"/>
    </xf>
    <xf numFmtId="0" fontId="19" fillId="8" borderId="1" xfId="0" applyFont="1" applyFill="1" applyBorder="1" applyAlignment="1">
      <alignment horizontal="center" vertical="center" wrapText="1"/>
    </xf>
  </cellXfs>
  <cellStyles count="4">
    <cellStyle name="一般" xfId="0" builtinId="0"/>
    <cellStyle name="一般 2" xfId="3" xr:uid="{18F5385A-B073-4503-BCBA-DE57F8586BEE}"/>
    <cellStyle name="一般 9" xfId="2" xr:uid="{153D2E8A-6F97-4F44-9174-4F3D2629D817}"/>
    <cellStyle name="百分比" xfId="1" builtinId="5"/>
  </cellStyles>
  <dxfs count="0"/>
  <tableStyles count="0" defaultTableStyle="TableStyleMedium2" defaultPivotStyle="PivotStyleLight16"/>
  <colors>
    <mruColors>
      <color rgb="FFFFFFEB"/>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微軟正黑體" panose="020B0604030504040204" pitchFamily="34" charset="-120"/>
                <a:ea typeface="微軟正黑體" panose="020B0604030504040204" pitchFamily="34" charset="-120"/>
              </a:defRPr>
            </a:pPr>
            <a:r>
              <a:rPr lang="zh-TW" altLang="en-US"/>
              <a:t>原因分析</a:t>
            </a:r>
          </a:p>
        </c:rich>
      </c:tx>
      <c:layout>
        <c:manualLayout>
          <c:xMode val="edge"/>
          <c:yMode val="edge"/>
          <c:x val="0.47203153999055558"/>
          <c:y val="1.6293275538533384E-2"/>
        </c:manualLayout>
      </c:layout>
      <c:overlay val="0"/>
    </c:title>
    <c:autoTitleDeleted val="0"/>
    <c:plotArea>
      <c:layout/>
      <c:pieChart>
        <c:varyColors val="1"/>
        <c:ser>
          <c:idx val="0"/>
          <c:order val="0"/>
          <c:tx>
            <c:strRef>
              <c:f>統計表!$C$3</c:f>
              <c:strCache>
                <c:ptCount val="1"/>
                <c:pt idx="0">
                  <c:v>發生次數</c:v>
                </c:pt>
              </c:strCache>
            </c:strRef>
          </c:tx>
          <c:dLbls>
            <c:spPr>
              <a:noFill/>
              <a:ln>
                <a:noFill/>
              </a:ln>
              <a:effectLst/>
            </c:spPr>
            <c:txPr>
              <a:bodyPr/>
              <a:lstStyle/>
              <a:p>
                <a:pPr>
                  <a:defRPr sz="1300">
                    <a:latin typeface="微軟正黑體" panose="020B0604030504040204" pitchFamily="34" charset="-120"/>
                    <a:ea typeface="微軟正黑體" panose="020B0604030504040204" pitchFamily="34" charset="-120"/>
                  </a:defRPr>
                </a:pPr>
                <a:endParaRPr lang="zh-TW"/>
              </a:p>
            </c:txPr>
            <c:showLegendKey val="0"/>
            <c:showVal val="0"/>
            <c:showCatName val="1"/>
            <c:showSerName val="0"/>
            <c:showPercent val="1"/>
            <c:showBubbleSize val="0"/>
            <c:showLeaderLines val="1"/>
            <c:extLst>
              <c:ext xmlns:c15="http://schemas.microsoft.com/office/drawing/2012/chart" uri="{CE6537A1-D6FC-4f65-9D91-7224C49458BB}"/>
            </c:extLst>
          </c:dLbls>
          <c:cat>
            <c:strRef>
              <c:f>統計表!$B$4:$B$14</c:f>
              <c:strCache>
                <c:ptCount val="11"/>
                <c:pt idx="0">
                  <c:v>第1次開標未達3家廠商投標</c:v>
                </c:pt>
                <c:pt idx="1">
                  <c:v>物價上漲，預算偏低</c:v>
                </c:pt>
                <c:pt idx="2">
                  <c:v>施工地點偏僻或分散</c:v>
                </c:pt>
                <c:pt idx="3">
                  <c:v>施工條件不佳</c:v>
                </c:pt>
                <c:pt idx="4">
                  <c:v>缺工</c:v>
                </c:pt>
                <c:pt idx="5">
                  <c:v>同時期有多件同性質案件</c:v>
                </c:pt>
                <c:pt idx="6">
                  <c:v>部分工項含建築工程，影響廠商投標意願</c:v>
                </c:pt>
                <c:pt idx="7">
                  <c:v>須裝抽泥平台，影響廠商意願</c:v>
                </c:pt>
                <c:pt idx="8">
                  <c:v>案件規模小</c:v>
                </c:pt>
                <c:pt idx="9">
                  <c:v>設計內容、形式執行難度較高</c:v>
                </c:pt>
                <c:pt idx="10">
                  <c:v>其他</c:v>
                </c:pt>
              </c:strCache>
            </c:strRef>
          </c:cat>
          <c:val>
            <c:numRef>
              <c:f>統計表!$C$4:$C$14</c:f>
              <c:numCache>
                <c:formatCode>General</c:formatCode>
                <c:ptCount val="11"/>
                <c:pt idx="0">
                  <c:v>53</c:v>
                </c:pt>
                <c:pt idx="1">
                  <c:v>6</c:v>
                </c:pt>
                <c:pt idx="2">
                  <c:v>3</c:v>
                </c:pt>
                <c:pt idx="3">
                  <c:v>5</c:v>
                </c:pt>
                <c:pt idx="4">
                  <c:v>1</c:v>
                </c:pt>
                <c:pt idx="5">
                  <c:v>0</c:v>
                </c:pt>
                <c:pt idx="6">
                  <c:v>0</c:v>
                </c:pt>
                <c:pt idx="7">
                  <c:v>0</c:v>
                </c:pt>
                <c:pt idx="8">
                  <c:v>0</c:v>
                </c:pt>
                <c:pt idx="9">
                  <c:v>1</c:v>
                </c:pt>
                <c:pt idx="10">
                  <c:v>1</c:v>
                </c:pt>
              </c:numCache>
            </c:numRef>
          </c:val>
          <c:extLst>
            <c:ext xmlns:c16="http://schemas.microsoft.com/office/drawing/2014/chart" uri="{C3380CC4-5D6E-409C-BE32-E72D297353CC}">
              <c16:uniqueId val="{00000000-AEA9-4C02-868C-423AC0D69CDD}"/>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145676</xdr:colOff>
      <xdr:row>15</xdr:row>
      <xdr:rowOff>189937</xdr:rowOff>
    </xdr:from>
    <xdr:to>
      <xdr:col>6</xdr:col>
      <xdr:colOff>560295</xdr:colOff>
      <xdr:row>38</xdr:row>
      <xdr:rowOff>21290</xdr:rowOff>
    </xdr:to>
    <xdr:graphicFrame macro="">
      <xdr:nvGraphicFramePr>
        <xdr:cNvPr id="2" name="圖表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eb.pcc.gov.tw/prkms/urlSelector/common/tpam?pk=NzAyOTg2Nzc=" TargetMode="External"/><Relationship Id="rId1" Type="http://schemas.openxmlformats.org/officeDocument/2006/relationships/hyperlink" Target="https://web.pcc.gov.tw/prkms/urlSelector/common/tpam?pk=NzAzMDI2M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7"/>
  <sheetViews>
    <sheetView tabSelected="1" zoomScale="85" zoomScaleNormal="85" workbookViewId="0">
      <selection activeCell="H11" sqref="H11"/>
    </sheetView>
  </sheetViews>
  <sheetFormatPr defaultRowHeight="16.5"/>
  <cols>
    <col min="1" max="1" width="10.25" customWidth="1"/>
    <col min="2" max="2" width="45.25" customWidth="1"/>
    <col min="3" max="3" width="13.375" customWidth="1"/>
    <col min="4" max="4" width="13.625" customWidth="1"/>
    <col min="5" max="5" width="7.125" customWidth="1"/>
    <col min="6" max="6" width="17.625" customWidth="1"/>
    <col min="7" max="7" width="18" customWidth="1"/>
    <col min="8" max="8" width="14.75" customWidth="1"/>
    <col min="9" max="9" width="10.625" customWidth="1"/>
  </cols>
  <sheetData>
    <row r="1" spans="1:7" ht="27.75">
      <c r="A1" s="13" t="s">
        <v>50</v>
      </c>
    </row>
    <row r="3" spans="1:7" ht="23.25">
      <c r="A3" s="5" t="s">
        <v>27</v>
      </c>
      <c r="B3" s="5" t="s">
        <v>0</v>
      </c>
      <c r="C3" s="5" t="s">
        <v>1</v>
      </c>
      <c r="D3" s="5" t="s">
        <v>33</v>
      </c>
      <c r="F3" s="14" t="s">
        <v>13</v>
      </c>
    </row>
    <row r="4" spans="1:7" ht="23.25">
      <c r="A4" s="2">
        <v>1</v>
      </c>
      <c r="B4" s="1" t="s">
        <v>8</v>
      </c>
      <c r="C4" s="8">
        <f>COUNTIF(附件明細表!J2:L66,"樣態1")</f>
        <v>53</v>
      </c>
      <c r="D4" s="21">
        <f t="shared" ref="D4:D15" si="0">C4/$C$15</f>
        <v>0.75714285714285712</v>
      </c>
      <c r="E4" s="22"/>
      <c r="F4" s="9" t="s">
        <v>15</v>
      </c>
      <c r="G4" s="17" t="s">
        <v>202</v>
      </c>
    </row>
    <row r="5" spans="1:7" ht="23.25">
      <c r="A5" s="2">
        <v>2</v>
      </c>
      <c r="B5" s="3" t="s">
        <v>2</v>
      </c>
      <c r="C5" s="8">
        <f>COUNTIF(附件明細表!J2:L66,"樣態2")</f>
        <v>6</v>
      </c>
      <c r="D5" s="21">
        <f t="shared" si="0"/>
        <v>8.5714285714285715E-2</v>
      </c>
      <c r="E5" s="22"/>
      <c r="F5" s="9" t="s">
        <v>14</v>
      </c>
      <c r="G5" s="17">
        <v>65</v>
      </c>
    </row>
    <row r="6" spans="1:7" ht="23.25">
      <c r="A6" s="2">
        <v>3</v>
      </c>
      <c r="B6" s="3" t="s">
        <v>3</v>
      </c>
      <c r="C6" s="8">
        <f>COUNTIF(附件明細表!J2:L66,"樣態3")</f>
        <v>3</v>
      </c>
      <c r="D6" s="21">
        <f t="shared" si="0"/>
        <v>4.2857142857142858E-2</v>
      </c>
      <c r="E6" s="22"/>
      <c r="F6" s="9" t="s">
        <v>9</v>
      </c>
      <c r="G6" s="17" t="s">
        <v>203</v>
      </c>
    </row>
    <row r="7" spans="1:7" ht="23.25">
      <c r="A7" s="2">
        <v>4</v>
      </c>
      <c r="B7" s="3" t="s">
        <v>4</v>
      </c>
      <c r="C7" s="8">
        <f>COUNTIF(附件明細表!J2:L66,"樣態4")</f>
        <v>5</v>
      </c>
      <c r="D7" s="21">
        <f t="shared" si="0"/>
        <v>7.1428571428571425E-2</v>
      </c>
      <c r="E7" s="22"/>
      <c r="F7" s="15" t="s">
        <v>28</v>
      </c>
    </row>
    <row r="8" spans="1:7" ht="23.25">
      <c r="A8" s="2">
        <v>5</v>
      </c>
      <c r="B8" s="3" t="s">
        <v>5</v>
      </c>
      <c r="C8" s="8">
        <f>COUNTIF(附件明細表!J2:L66,"樣態5")</f>
        <v>1</v>
      </c>
      <c r="D8" s="21">
        <f t="shared" si="0"/>
        <v>1.4285714285714285E-2</v>
      </c>
      <c r="E8" s="22"/>
      <c r="F8" s="20" t="s">
        <v>29</v>
      </c>
      <c r="G8" s="10"/>
    </row>
    <row r="9" spans="1:7" ht="23.25">
      <c r="A9" s="2">
        <v>6</v>
      </c>
      <c r="B9" s="3" t="s">
        <v>11</v>
      </c>
      <c r="C9" s="8">
        <f>COUNTIF(附件明細表!J2:L66,"樣態6")</f>
        <v>0</v>
      </c>
      <c r="D9" s="21">
        <f t="shared" si="0"/>
        <v>0</v>
      </c>
      <c r="E9" s="22"/>
    </row>
    <row r="10" spans="1:7" ht="23.25">
      <c r="A10" s="2">
        <v>7</v>
      </c>
      <c r="B10" s="3" t="s">
        <v>6</v>
      </c>
      <c r="C10" s="8">
        <f>COUNTIF(附件明細表!J2:L66,"樣態7")</f>
        <v>0</v>
      </c>
      <c r="D10" s="21">
        <f t="shared" si="0"/>
        <v>0</v>
      </c>
      <c r="E10" s="22"/>
    </row>
    <row r="11" spans="1:7" ht="23.25">
      <c r="A11" s="2">
        <v>8</v>
      </c>
      <c r="B11" s="3" t="s">
        <v>12</v>
      </c>
      <c r="C11" s="8">
        <f>COUNTIF(附件明細表!J2:L66,"樣態8")</f>
        <v>0</v>
      </c>
      <c r="D11" s="21">
        <f t="shared" si="0"/>
        <v>0</v>
      </c>
      <c r="E11" s="22"/>
    </row>
    <row r="12" spans="1:7" ht="22.5" customHeight="1">
      <c r="A12" s="2">
        <v>9</v>
      </c>
      <c r="B12" s="3" t="s">
        <v>10</v>
      </c>
      <c r="C12" s="8">
        <f>COUNTIF(附件明細表!J2:L66,"樣態9")</f>
        <v>0</v>
      </c>
      <c r="D12" s="21">
        <f t="shared" si="0"/>
        <v>0</v>
      </c>
      <c r="E12" s="22"/>
    </row>
    <row r="13" spans="1:7" ht="22.5" customHeight="1">
      <c r="A13" s="2">
        <v>10</v>
      </c>
      <c r="B13" s="3" t="s">
        <v>45</v>
      </c>
      <c r="C13" s="8">
        <f>COUNTIF(附件明細表!J2:L66,"樣態10")</f>
        <v>1</v>
      </c>
      <c r="D13" s="21">
        <f t="shared" si="0"/>
        <v>1.4285714285714285E-2</v>
      </c>
      <c r="E13" s="22"/>
    </row>
    <row r="14" spans="1:7" ht="22.5" customHeight="1">
      <c r="A14" s="2">
        <v>11</v>
      </c>
      <c r="B14" s="3" t="s">
        <v>34</v>
      </c>
      <c r="C14" s="8">
        <f>COUNTIF(附件明細表!J2:L66,"樣態11")</f>
        <v>1</v>
      </c>
      <c r="D14" s="21">
        <f t="shared" si="0"/>
        <v>1.4285714285714285E-2</v>
      </c>
      <c r="E14" s="22"/>
    </row>
    <row r="15" spans="1:7" ht="23.25">
      <c r="A15" s="2"/>
      <c r="B15" s="4" t="s">
        <v>7</v>
      </c>
      <c r="C15" s="8">
        <f>SUM(C4:C14)</f>
        <v>70</v>
      </c>
      <c r="D15" s="21">
        <f t="shared" si="0"/>
        <v>1</v>
      </c>
      <c r="E15" s="22"/>
    </row>
    <row r="16" spans="1:7" ht="18.75">
      <c r="A16" s="6"/>
      <c r="B16" s="7"/>
    </row>
    <row r="17" spans="1:1" ht="23.25">
      <c r="A17" s="16"/>
    </row>
  </sheetData>
  <phoneticPr fontId="1" type="noConversion"/>
  <pageMargins left="0.7" right="0.7" top="0.75" bottom="0.75" header="0.3" footer="0.3"/>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L66"/>
  <sheetViews>
    <sheetView topLeftCell="A61" zoomScale="80" zoomScaleNormal="80" workbookViewId="0">
      <selection activeCell="A66" sqref="A66:XFD66"/>
    </sheetView>
  </sheetViews>
  <sheetFormatPr defaultRowHeight="16.5"/>
  <cols>
    <col min="1" max="1" width="7.875" customWidth="1"/>
    <col min="2" max="2" width="16" customWidth="1"/>
    <col min="3" max="3" width="26.5" customWidth="1"/>
    <col min="4" max="4" width="13.5" customWidth="1"/>
    <col min="5" max="5" width="17.625" customWidth="1"/>
    <col min="6" max="6" width="13.75" customWidth="1"/>
    <col min="7" max="7" width="10.625" customWidth="1"/>
    <col min="8" max="8" width="9.875" customWidth="1"/>
    <col min="9" max="9" width="87.375" customWidth="1"/>
  </cols>
  <sheetData>
    <row r="1" spans="1:12" ht="39">
      <c r="A1" s="26" t="s">
        <v>17</v>
      </c>
      <c r="B1" s="26" t="s">
        <v>18</v>
      </c>
      <c r="C1" s="26" t="s">
        <v>19</v>
      </c>
      <c r="D1" s="26" t="s">
        <v>20</v>
      </c>
      <c r="E1" s="26" t="s">
        <v>21</v>
      </c>
      <c r="F1" s="26" t="s">
        <v>22</v>
      </c>
      <c r="G1" s="26" t="s">
        <v>23</v>
      </c>
      <c r="H1" s="26" t="s">
        <v>24</v>
      </c>
      <c r="I1" s="26" t="s">
        <v>25</v>
      </c>
      <c r="J1" s="35" t="s">
        <v>26</v>
      </c>
      <c r="K1" s="35"/>
      <c r="L1" s="35"/>
    </row>
    <row r="2" spans="1:12" ht="359.25" customHeight="1">
      <c r="A2" s="27">
        <v>1</v>
      </c>
      <c r="B2" s="11" t="s">
        <v>16</v>
      </c>
      <c r="C2" s="18" t="s">
        <v>40</v>
      </c>
      <c r="D2" s="12">
        <v>31255</v>
      </c>
      <c r="E2" s="19" t="s">
        <v>37</v>
      </c>
      <c r="F2" s="19" t="s">
        <v>38</v>
      </c>
      <c r="G2" s="19" t="s">
        <v>36</v>
      </c>
      <c r="H2" s="11" t="s">
        <v>46</v>
      </c>
      <c r="I2" s="23" t="s">
        <v>94</v>
      </c>
      <c r="J2" s="11" t="s">
        <v>30</v>
      </c>
      <c r="K2" s="11" t="s">
        <v>32</v>
      </c>
      <c r="L2" s="11" t="s">
        <v>31</v>
      </c>
    </row>
    <row r="3" spans="1:12" ht="158.25" customHeight="1">
      <c r="A3" s="27">
        <v>2</v>
      </c>
      <c r="B3" s="19" t="s">
        <v>39</v>
      </c>
      <c r="C3" s="18" t="s">
        <v>43</v>
      </c>
      <c r="D3" s="12">
        <v>10097</v>
      </c>
      <c r="E3" s="19" t="s">
        <v>35</v>
      </c>
      <c r="F3" s="19" t="s">
        <v>42</v>
      </c>
      <c r="G3" s="19" t="s">
        <v>36</v>
      </c>
      <c r="H3" s="11">
        <v>3</v>
      </c>
      <c r="I3" s="23" t="s">
        <v>60</v>
      </c>
      <c r="J3" s="11" t="s">
        <v>44</v>
      </c>
      <c r="K3" s="11"/>
      <c r="L3" s="11"/>
    </row>
    <row r="4" spans="1:12" ht="153.75" customHeight="1">
      <c r="A4" s="27">
        <v>3</v>
      </c>
      <c r="B4" s="19" t="s">
        <v>47</v>
      </c>
      <c r="C4" s="18" t="s">
        <v>48</v>
      </c>
      <c r="D4" s="12">
        <v>20847</v>
      </c>
      <c r="E4" s="19" t="s">
        <v>35</v>
      </c>
      <c r="F4" s="19" t="s">
        <v>41</v>
      </c>
      <c r="G4" s="19" t="s">
        <v>36</v>
      </c>
      <c r="H4" s="11">
        <v>4</v>
      </c>
      <c r="I4" s="23" t="s">
        <v>106</v>
      </c>
      <c r="J4" s="24" t="s">
        <v>49</v>
      </c>
      <c r="K4" s="25"/>
      <c r="L4" s="25"/>
    </row>
    <row r="5" spans="1:12" ht="123" customHeight="1">
      <c r="A5" s="27">
        <v>4</v>
      </c>
      <c r="B5" s="19" t="s">
        <v>51</v>
      </c>
      <c r="C5" s="18" t="s">
        <v>52</v>
      </c>
      <c r="D5" s="12">
        <v>69156</v>
      </c>
      <c r="E5" s="19" t="s">
        <v>53</v>
      </c>
      <c r="F5" s="19" t="s">
        <v>41</v>
      </c>
      <c r="G5" s="19" t="s">
        <v>36</v>
      </c>
      <c r="H5" s="11">
        <v>1</v>
      </c>
      <c r="I5" s="23" t="s">
        <v>61</v>
      </c>
      <c r="J5" s="19" t="s">
        <v>78</v>
      </c>
      <c r="K5" s="25"/>
      <c r="L5" s="25"/>
    </row>
    <row r="6" spans="1:12" ht="123" customHeight="1">
      <c r="A6" s="27">
        <v>5</v>
      </c>
      <c r="B6" s="19" t="s">
        <v>51</v>
      </c>
      <c r="C6" s="18" t="s">
        <v>54</v>
      </c>
      <c r="D6" s="12">
        <v>49950</v>
      </c>
      <c r="E6" s="19" t="s">
        <v>35</v>
      </c>
      <c r="F6" s="19" t="s">
        <v>41</v>
      </c>
      <c r="G6" s="19" t="s">
        <v>36</v>
      </c>
      <c r="H6" s="11">
        <v>1</v>
      </c>
      <c r="I6" s="23" t="s">
        <v>95</v>
      </c>
      <c r="J6" s="19" t="s">
        <v>78</v>
      </c>
      <c r="K6" s="25"/>
      <c r="L6" s="25"/>
    </row>
    <row r="7" spans="1:12" ht="109.5" customHeight="1">
      <c r="A7" s="27">
        <v>6</v>
      </c>
      <c r="B7" s="19" t="s">
        <v>55</v>
      </c>
      <c r="C7" s="18" t="s">
        <v>56</v>
      </c>
      <c r="D7" s="12">
        <v>6120</v>
      </c>
      <c r="E7" s="19" t="s">
        <v>35</v>
      </c>
      <c r="F7" s="19" t="s">
        <v>57</v>
      </c>
      <c r="G7" s="19" t="s">
        <v>36</v>
      </c>
      <c r="H7" s="11">
        <v>1</v>
      </c>
      <c r="I7" s="23" t="s">
        <v>62</v>
      </c>
      <c r="J7" s="19" t="s">
        <v>78</v>
      </c>
      <c r="K7" s="25"/>
      <c r="L7" s="25"/>
    </row>
    <row r="8" spans="1:12" ht="116.25" customHeight="1">
      <c r="A8" s="27">
        <v>7</v>
      </c>
      <c r="B8" s="19" t="s">
        <v>39</v>
      </c>
      <c r="C8" s="18" t="s">
        <v>58</v>
      </c>
      <c r="D8" s="12">
        <v>25963</v>
      </c>
      <c r="E8" s="19" t="s">
        <v>35</v>
      </c>
      <c r="F8" s="19" t="s">
        <v>57</v>
      </c>
      <c r="G8" s="19" t="s">
        <v>36</v>
      </c>
      <c r="H8" s="11">
        <v>1</v>
      </c>
      <c r="I8" s="23" t="s">
        <v>63</v>
      </c>
      <c r="J8" s="19" t="s">
        <v>78</v>
      </c>
      <c r="K8" s="25"/>
      <c r="L8" s="25"/>
    </row>
    <row r="9" spans="1:12" ht="104.25" customHeight="1">
      <c r="A9" s="27">
        <v>8</v>
      </c>
      <c r="B9" s="19" t="s">
        <v>39</v>
      </c>
      <c r="C9" s="18" t="s">
        <v>59</v>
      </c>
      <c r="D9" s="12">
        <v>9668</v>
      </c>
      <c r="E9" s="19" t="s">
        <v>35</v>
      </c>
      <c r="F9" s="19" t="s">
        <v>57</v>
      </c>
      <c r="G9" s="19" t="s">
        <v>36</v>
      </c>
      <c r="H9" s="11">
        <v>1</v>
      </c>
      <c r="I9" s="23" t="s">
        <v>72</v>
      </c>
      <c r="J9" s="19" t="s">
        <v>78</v>
      </c>
      <c r="K9" s="25"/>
      <c r="L9" s="25"/>
    </row>
    <row r="10" spans="1:12" ht="104.25" customHeight="1">
      <c r="A10" s="27">
        <v>9</v>
      </c>
      <c r="B10" s="19" t="s">
        <v>64</v>
      </c>
      <c r="C10" s="18" t="s">
        <v>65</v>
      </c>
      <c r="D10" s="12">
        <v>5550</v>
      </c>
      <c r="E10" s="19" t="s">
        <v>35</v>
      </c>
      <c r="F10" s="19" t="s">
        <v>57</v>
      </c>
      <c r="G10" s="19" t="s">
        <v>36</v>
      </c>
      <c r="H10" s="11">
        <v>1</v>
      </c>
      <c r="I10" s="23" t="s">
        <v>100</v>
      </c>
      <c r="J10" s="19" t="s">
        <v>78</v>
      </c>
      <c r="K10" s="25"/>
      <c r="L10" s="25"/>
    </row>
    <row r="11" spans="1:12" ht="213.75" customHeight="1">
      <c r="A11" s="27">
        <v>10</v>
      </c>
      <c r="B11" s="19" t="s">
        <v>64</v>
      </c>
      <c r="C11" s="18" t="s">
        <v>66</v>
      </c>
      <c r="D11" s="12">
        <v>3190000</v>
      </c>
      <c r="E11" s="19" t="s">
        <v>67</v>
      </c>
      <c r="F11" s="19" t="s">
        <v>68</v>
      </c>
      <c r="G11" s="19" t="s">
        <v>36</v>
      </c>
      <c r="H11" s="11" t="s">
        <v>107</v>
      </c>
      <c r="I11" s="23" t="s">
        <v>161</v>
      </c>
      <c r="J11" s="19" t="s">
        <v>80</v>
      </c>
      <c r="K11" s="25"/>
      <c r="L11" s="25"/>
    </row>
    <row r="12" spans="1:12" ht="104.25" customHeight="1">
      <c r="A12" s="27">
        <v>11</v>
      </c>
      <c r="B12" s="19" t="s">
        <v>69</v>
      </c>
      <c r="C12" s="18" t="s">
        <v>70</v>
      </c>
      <c r="D12" s="12">
        <v>2800</v>
      </c>
      <c r="E12" s="19" t="s">
        <v>35</v>
      </c>
      <c r="F12" s="19" t="s">
        <v>57</v>
      </c>
      <c r="G12" s="19" t="s">
        <v>36</v>
      </c>
      <c r="H12" s="11">
        <v>1</v>
      </c>
      <c r="I12" s="23" t="s">
        <v>73</v>
      </c>
      <c r="J12" s="19" t="s">
        <v>78</v>
      </c>
      <c r="K12" s="25"/>
      <c r="L12" s="25"/>
    </row>
    <row r="13" spans="1:12" ht="104.25" customHeight="1">
      <c r="A13" s="27">
        <v>12</v>
      </c>
      <c r="B13" s="19" t="s">
        <v>69</v>
      </c>
      <c r="C13" s="18" t="s">
        <v>71</v>
      </c>
      <c r="D13" s="12">
        <v>2386</v>
      </c>
      <c r="E13" s="19" t="s">
        <v>35</v>
      </c>
      <c r="F13" s="19" t="s">
        <v>57</v>
      </c>
      <c r="G13" s="19" t="s">
        <v>36</v>
      </c>
      <c r="H13" s="11">
        <v>1</v>
      </c>
      <c r="I13" s="23" t="s">
        <v>74</v>
      </c>
      <c r="J13" s="19" t="s">
        <v>78</v>
      </c>
      <c r="K13" s="25"/>
      <c r="L13" s="25"/>
    </row>
    <row r="14" spans="1:12" ht="104.25" customHeight="1">
      <c r="A14" s="27">
        <v>13</v>
      </c>
      <c r="B14" s="19" t="s">
        <v>75</v>
      </c>
      <c r="C14" s="18" t="s">
        <v>76</v>
      </c>
      <c r="D14" s="12">
        <v>44791</v>
      </c>
      <c r="E14" s="19" t="s">
        <v>35</v>
      </c>
      <c r="F14" s="19" t="s">
        <v>57</v>
      </c>
      <c r="G14" s="19" t="s">
        <v>36</v>
      </c>
      <c r="H14" s="11">
        <v>1</v>
      </c>
      <c r="I14" s="23" t="s">
        <v>96</v>
      </c>
      <c r="J14" s="19" t="s">
        <v>78</v>
      </c>
      <c r="K14" s="25"/>
      <c r="L14" s="25"/>
    </row>
    <row r="15" spans="1:12" ht="104.25" customHeight="1">
      <c r="A15" s="27">
        <v>14</v>
      </c>
      <c r="B15" s="19" t="s">
        <v>75</v>
      </c>
      <c r="C15" s="18" t="s">
        <v>77</v>
      </c>
      <c r="D15" s="12">
        <v>44623</v>
      </c>
      <c r="E15" s="19" t="s">
        <v>35</v>
      </c>
      <c r="F15" s="19" t="s">
        <v>57</v>
      </c>
      <c r="G15" s="19" t="s">
        <v>36</v>
      </c>
      <c r="H15" s="11" t="s">
        <v>89</v>
      </c>
      <c r="I15" s="23" t="s">
        <v>108</v>
      </c>
      <c r="J15" s="19" t="s">
        <v>79</v>
      </c>
      <c r="K15" s="19" t="s">
        <v>81</v>
      </c>
      <c r="L15" s="25"/>
    </row>
    <row r="16" spans="1:12" ht="83.25" customHeight="1">
      <c r="A16" s="27">
        <v>15</v>
      </c>
      <c r="B16" s="19" t="s">
        <v>51</v>
      </c>
      <c r="C16" s="18" t="s">
        <v>82</v>
      </c>
      <c r="D16" s="12">
        <v>43230000</v>
      </c>
      <c r="E16" s="19" t="s">
        <v>35</v>
      </c>
      <c r="F16" s="19" t="s">
        <v>41</v>
      </c>
      <c r="G16" s="19" t="s">
        <v>36</v>
      </c>
      <c r="H16" s="11">
        <v>1</v>
      </c>
      <c r="I16" s="23" t="s">
        <v>97</v>
      </c>
      <c r="J16" s="19" t="s">
        <v>78</v>
      </c>
      <c r="K16" s="19"/>
      <c r="L16" s="25"/>
    </row>
    <row r="17" spans="1:12" ht="78">
      <c r="A17" s="27">
        <v>16</v>
      </c>
      <c r="B17" s="19" t="s">
        <v>55</v>
      </c>
      <c r="C17" s="18" t="s">
        <v>83</v>
      </c>
      <c r="D17" s="12">
        <v>28688</v>
      </c>
      <c r="E17" s="19" t="s">
        <v>35</v>
      </c>
      <c r="F17" s="19" t="s">
        <v>68</v>
      </c>
      <c r="G17" s="19" t="s">
        <v>36</v>
      </c>
      <c r="H17" s="11">
        <v>1</v>
      </c>
      <c r="I17" s="23" t="s">
        <v>109</v>
      </c>
      <c r="J17" s="19" t="s">
        <v>78</v>
      </c>
      <c r="K17" s="19"/>
      <c r="L17" s="25"/>
    </row>
    <row r="18" spans="1:12" ht="129.75" customHeight="1">
      <c r="A18" s="27">
        <v>17</v>
      </c>
      <c r="B18" s="19" t="s">
        <v>39</v>
      </c>
      <c r="C18" s="18" t="s">
        <v>84</v>
      </c>
      <c r="D18" s="12">
        <v>9672</v>
      </c>
      <c r="E18" s="19" t="s">
        <v>35</v>
      </c>
      <c r="F18" s="19" t="s">
        <v>57</v>
      </c>
      <c r="G18" s="19" t="s">
        <v>36</v>
      </c>
      <c r="H18" s="11">
        <v>2</v>
      </c>
      <c r="I18" s="23" t="s">
        <v>110</v>
      </c>
      <c r="J18" s="19" t="s">
        <v>78</v>
      </c>
      <c r="K18" s="19"/>
      <c r="L18" s="25"/>
    </row>
    <row r="19" spans="1:12" ht="78">
      <c r="A19" s="27">
        <v>18</v>
      </c>
      <c r="B19" s="19" t="s">
        <v>39</v>
      </c>
      <c r="C19" s="18" t="s">
        <v>85</v>
      </c>
      <c r="D19" s="12">
        <v>3298</v>
      </c>
      <c r="E19" s="19" t="s">
        <v>35</v>
      </c>
      <c r="F19" s="19" t="s">
        <v>57</v>
      </c>
      <c r="G19" s="19" t="s">
        <v>36</v>
      </c>
      <c r="H19" s="11">
        <v>2</v>
      </c>
      <c r="I19" s="23" t="s">
        <v>105</v>
      </c>
      <c r="J19" s="19" t="s">
        <v>78</v>
      </c>
      <c r="K19" s="19"/>
      <c r="L19" s="25"/>
    </row>
    <row r="20" spans="1:12" ht="78">
      <c r="A20" s="27">
        <v>19</v>
      </c>
      <c r="B20" s="19" t="s">
        <v>39</v>
      </c>
      <c r="C20" s="18" t="s">
        <v>86</v>
      </c>
      <c r="D20" s="12">
        <v>40158</v>
      </c>
      <c r="E20" s="19" t="s">
        <v>35</v>
      </c>
      <c r="F20" s="19" t="s">
        <v>41</v>
      </c>
      <c r="G20" s="19" t="s">
        <v>36</v>
      </c>
      <c r="H20" s="11">
        <v>1</v>
      </c>
      <c r="I20" s="23" t="s">
        <v>98</v>
      </c>
      <c r="J20" s="19" t="s">
        <v>78</v>
      </c>
      <c r="K20" s="19"/>
      <c r="L20" s="25"/>
    </row>
    <row r="21" spans="1:12" ht="58.5">
      <c r="A21" s="27">
        <v>20</v>
      </c>
      <c r="B21" s="19" t="s">
        <v>87</v>
      </c>
      <c r="C21" s="18" t="s">
        <v>88</v>
      </c>
      <c r="D21" s="12">
        <v>16474</v>
      </c>
      <c r="E21" s="19" t="s">
        <v>35</v>
      </c>
      <c r="F21" s="19" t="s">
        <v>57</v>
      </c>
      <c r="G21" s="19" t="s">
        <v>36</v>
      </c>
      <c r="H21" s="11">
        <v>1</v>
      </c>
      <c r="I21" s="23" t="s">
        <v>99</v>
      </c>
      <c r="J21" s="19" t="s">
        <v>78</v>
      </c>
      <c r="K21" s="19"/>
      <c r="L21" s="25"/>
    </row>
    <row r="22" spans="1:12" ht="58.5">
      <c r="A22" s="27">
        <v>21</v>
      </c>
      <c r="B22" s="19" t="s">
        <v>64</v>
      </c>
      <c r="C22" s="18" t="s">
        <v>90</v>
      </c>
      <c r="D22" s="12">
        <v>70841</v>
      </c>
      <c r="E22" s="19" t="s">
        <v>53</v>
      </c>
      <c r="F22" s="19" t="s">
        <v>57</v>
      </c>
      <c r="G22" s="19" t="s">
        <v>36</v>
      </c>
      <c r="H22" s="11">
        <v>1</v>
      </c>
      <c r="I22" s="23" t="s">
        <v>101</v>
      </c>
      <c r="J22" s="19" t="s">
        <v>78</v>
      </c>
      <c r="K22" s="19"/>
      <c r="L22" s="25"/>
    </row>
    <row r="23" spans="1:12" ht="117">
      <c r="A23" s="27">
        <v>22</v>
      </c>
      <c r="B23" s="19" t="s">
        <v>64</v>
      </c>
      <c r="C23" s="18" t="s">
        <v>91</v>
      </c>
      <c r="D23" s="12">
        <v>40243</v>
      </c>
      <c r="E23" s="19" t="s">
        <v>35</v>
      </c>
      <c r="F23" s="19" t="s">
        <v>57</v>
      </c>
      <c r="G23" s="19" t="s">
        <v>36</v>
      </c>
      <c r="H23" s="11">
        <v>4</v>
      </c>
      <c r="I23" s="23" t="s">
        <v>144</v>
      </c>
      <c r="J23" s="19" t="s">
        <v>102</v>
      </c>
      <c r="K23" s="19"/>
      <c r="L23" s="25"/>
    </row>
    <row r="24" spans="1:12" ht="156">
      <c r="A24" s="27">
        <v>23</v>
      </c>
      <c r="B24" s="19" t="s">
        <v>47</v>
      </c>
      <c r="C24" s="18" t="s">
        <v>92</v>
      </c>
      <c r="D24" s="12">
        <v>1191000</v>
      </c>
      <c r="E24" s="19" t="s">
        <v>67</v>
      </c>
      <c r="F24" s="19" t="s">
        <v>68</v>
      </c>
      <c r="G24" s="19" t="s">
        <v>36</v>
      </c>
      <c r="H24" s="11">
        <v>2</v>
      </c>
      <c r="I24" s="23" t="s">
        <v>145</v>
      </c>
      <c r="J24" s="19" t="s">
        <v>103</v>
      </c>
      <c r="K24" s="19" t="s">
        <v>104</v>
      </c>
      <c r="L24" s="25"/>
    </row>
    <row r="25" spans="1:12" ht="58.5">
      <c r="A25" s="27">
        <v>24</v>
      </c>
      <c r="B25" s="19" t="s">
        <v>47</v>
      </c>
      <c r="C25" s="18" t="s">
        <v>93</v>
      </c>
      <c r="D25" s="12">
        <v>4000</v>
      </c>
      <c r="E25" s="19" t="s">
        <v>35</v>
      </c>
      <c r="F25" s="19" t="s">
        <v>57</v>
      </c>
      <c r="G25" s="19" t="s">
        <v>36</v>
      </c>
      <c r="H25" s="11">
        <v>1</v>
      </c>
      <c r="I25" s="23" t="s">
        <v>99</v>
      </c>
      <c r="J25" s="19" t="s">
        <v>78</v>
      </c>
      <c r="K25" s="19"/>
      <c r="L25" s="25"/>
    </row>
    <row r="26" spans="1:12" ht="91.5" customHeight="1">
      <c r="A26" s="27">
        <v>25</v>
      </c>
      <c r="B26" s="19" t="s">
        <v>51</v>
      </c>
      <c r="C26" s="18" t="s">
        <v>111</v>
      </c>
      <c r="D26" s="12">
        <v>21606215</v>
      </c>
      <c r="E26" s="19" t="s">
        <v>35</v>
      </c>
      <c r="F26" s="19" t="s">
        <v>57</v>
      </c>
      <c r="G26" s="19" t="s">
        <v>36</v>
      </c>
      <c r="H26" s="11">
        <v>1</v>
      </c>
      <c r="I26" s="23" t="s">
        <v>112</v>
      </c>
      <c r="J26" s="19" t="s">
        <v>78</v>
      </c>
      <c r="K26" s="25"/>
      <c r="L26" s="25"/>
    </row>
    <row r="27" spans="1:12" ht="117" customHeight="1">
      <c r="A27" s="27">
        <v>26</v>
      </c>
      <c r="B27" s="19" t="s">
        <v>64</v>
      </c>
      <c r="C27" s="18" t="s">
        <v>113</v>
      </c>
      <c r="D27" s="12">
        <v>41728079</v>
      </c>
      <c r="E27" s="19" t="s">
        <v>35</v>
      </c>
      <c r="F27" s="19" t="s">
        <v>57</v>
      </c>
      <c r="G27" s="19" t="s">
        <v>36</v>
      </c>
      <c r="H27" s="11">
        <v>2</v>
      </c>
      <c r="I27" s="23" t="s">
        <v>146</v>
      </c>
      <c r="J27" s="19" t="s">
        <v>80</v>
      </c>
      <c r="K27" s="25"/>
      <c r="L27" s="25"/>
    </row>
    <row r="28" spans="1:12" ht="58.5">
      <c r="A28" s="28">
        <v>27</v>
      </c>
      <c r="B28" s="29" t="s">
        <v>64</v>
      </c>
      <c r="C28" s="30" t="s">
        <v>114</v>
      </c>
      <c r="D28" s="12">
        <v>189664</v>
      </c>
      <c r="E28" s="29" t="s">
        <v>53</v>
      </c>
      <c r="F28" s="31" t="s">
        <v>57</v>
      </c>
      <c r="G28" s="31" t="s">
        <v>36</v>
      </c>
      <c r="H28" s="32">
        <v>1</v>
      </c>
      <c r="I28" s="23" t="s">
        <v>147</v>
      </c>
      <c r="J28" s="19" t="s">
        <v>78</v>
      </c>
      <c r="K28" s="25"/>
      <c r="L28" s="25"/>
    </row>
    <row r="29" spans="1:12" ht="58.5">
      <c r="A29" s="28">
        <v>28</v>
      </c>
      <c r="B29" s="29" t="s">
        <v>64</v>
      </c>
      <c r="C29" s="30" t="s">
        <v>115</v>
      </c>
      <c r="D29" s="12">
        <v>199036</v>
      </c>
      <c r="E29" s="29" t="s">
        <v>53</v>
      </c>
      <c r="F29" s="31" t="s">
        <v>57</v>
      </c>
      <c r="G29" s="31" t="s">
        <v>36</v>
      </c>
      <c r="H29" s="32">
        <v>1</v>
      </c>
      <c r="I29" s="23" t="s">
        <v>148</v>
      </c>
      <c r="J29" s="19" t="s">
        <v>78</v>
      </c>
      <c r="K29" s="25"/>
      <c r="L29" s="25"/>
    </row>
    <row r="30" spans="1:12" ht="113.25" customHeight="1">
      <c r="A30" s="36">
        <v>29</v>
      </c>
      <c r="B30" s="29" t="s">
        <v>64</v>
      </c>
      <c r="C30" s="30" t="s">
        <v>116</v>
      </c>
      <c r="D30" s="12">
        <v>178434</v>
      </c>
      <c r="E30" s="29" t="s">
        <v>53</v>
      </c>
      <c r="F30" s="31" t="s">
        <v>57</v>
      </c>
      <c r="G30" s="31" t="s">
        <v>36</v>
      </c>
      <c r="H30" s="32">
        <v>2</v>
      </c>
      <c r="I30" s="23" t="s">
        <v>160</v>
      </c>
      <c r="J30" s="19" t="s">
        <v>78</v>
      </c>
      <c r="K30" s="25"/>
      <c r="L30" s="25"/>
    </row>
    <row r="31" spans="1:12" ht="96" customHeight="1">
      <c r="A31" s="36">
        <v>30</v>
      </c>
      <c r="B31" s="29" t="s">
        <v>64</v>
      </c>
      <c r="C31" s="30" t="s">
        <v>117</v>
      </c>
      <c r="D31" s="12">
        <v>2650000</v>
      </c>
      <c r="E31" s="29" t="s">
        <v>67</v>
      </c>
      <c r="F31" s="31" t="s">
        <v>68</v>
      </c>
      <c r="G31" s="31" t="s">
        <v>36</v>
      </c>
      <c r="H31" s="34">
        <v>1</v>
      </c>
      <c r="I31" s="23" t="s">
        <v>162</v>
      </c>
      <c r="J31" s="19" t="s">
        <v>78</v>
      </c>
      <c r="K31" s="25"/>
      <c r="L31" s="25"/>
    </row>
    <row r="32" spans="1:12" ht="58.5">
      <c r="A32" s="28">
        <v>31</v>
      </c>
      <c r="B32" s="29" t="s">
        <v>69</v>
      </c>
      <c r="C32" s="30" t="s">
        <v>118</v>
      </c>
      <c r="D32" s="12">
        <v>17322</v>
      </c>
      <c r="E32" s="29" t="s">
        <v>35</v>
      </c>
      <c r="F32" s="31" t="s">
        <v>57</v>
      </c>
      <c r="G32" s="31" t="s">
        <v>36</v>
      </c>
      <c r="H32" s="32">
        <v>1</v>
      </c>
      <c r="I32" s="23" t="s">
        <v>149</v>
      </c>
      <c r="J32" s="19" t="s">
        <v>78</v>
      </c>
      <c r="K32" s="25"/>
      <c r="L32" s="25"/>
    </row>
    <row r="33" spans="1:12" ht="90" customHeight="1">
      <c r="A33" s="36">
        <v>32</v>
      </c>
      <c r="B33" s="29" t="s">
        <v>47</v>
      </c>
      <c r="C33" s="30" t="s">
        <v>119</v>
      </c>
      <c r="D33" s="12">
        <v>52749</v>
      </c>
      <c r="E33" s="29" t="s">
        <v>35</v>
      </c>
      <c r="F33" s="31" t="s">
        <v>41</v>
      </c>
      <c r="G33" s="31" t="s">
        <v>36</v>
      </c>
      <c r="H33" s="34">
        <v>1</v>
      </c>
      <c r="I33" s="23" t="s">
        <v>171</v>
      </c>
      <c r="J33" s="19" t="s">
        <v>78</v>
      </c>
      <c r="K33" s="25"/>
      <c r="L33" s="25"/>
    </row>
    <row r="34" spans="1:12" ht="156">
      <c r="A34" s="33">
        <v>33</v>
      </c>
      <c r="B34" s="29" t="s">
        <v>75</v>
      </c>
      <c r="C34" s="30" t="s">
        <v>120</v>
      </c>
      <c r="D34" s="12">
        <v>9065</v>
      </c>
      <c r="E34" s="29" t="s">
        <v>35</v>
      </c>
      <c r="F34" s="31" t="s">
        <v>57</v>
      </c>
      <c r="G34" s="31" t="s">
        <v>36</v>
      </c>
      <c r="H34" s="32">
        <v>4</v>
      </c>
      <c r="I34" s="23" t="s">
        <v>172</v>
      </c>
      <c r="J34" s="19" t="s">
        <v>49</v>
      </c>
      <c r="K34" s="25"/>
      <c r="L34" s="25"/>
    </row>
    <row r="35" spans="1:12" ht="58.5">
      <c r="A35" s="28">
        <v>34</v>
      </c>
      <c r="B35" s="29" t="s">
        <v>121</v>
      </c>
      <c r="C35" s="30" t="s">
        <v>122</v>
      </c>
      <c r="D35" s="12">
        <v>12142</v>
      </c>
      <c r="E35" s="29" t="s">
        <v>35</v>
      </c>
      <c r="F35" s="31" t="s">
        <v>57</v>
      </c>
      <c r="G35" s="31" t="s">
        <v>36</v>
      </c>
      <c r="H35" s="32">
        <v>1</v>
      </c>
      <c r="I35" s="23" t="s">
        <v>150</v>
      </c>
      <c r="J35" s="19" t="s">
        <v>78</v>
      </c>
      <c r="K35" s="25"/>
      <c r="L35" s="25"/>
    </row>
    <row r="36" spans="1:12" ht="78">
      <c r="A36" s="28">
        <v>35</v>
      </c>
      <c r="B36" s="29" t="s">
        <v>121</v>
      </c>
      <c r="C36" s="30" t="s">
        <v>123</v>
      </c>
      <c r="D36" s="12">
        <v>45790</v>
      </c>
      <c r="E36" s="29" t="s">
        <v>35</v>
      </c>
      <c r="F36" s="31" t="s">
        <v>68</v>
      </c>
      <c r="G36" s="31" t="s">
        <v>36</v>
      </c>
      <c r="H36" s="32">
        <v>1</v>
      </c>
      <c r="I36" s="23" t="s">
        <v>151</v>
      </c>
      <c r="J36" s="19" t="s">
        <v>78</v>
      </c>
      <c r="K36" s="25"/>
      <c r="L36" s="25"/>
    </row>
    <row r="37" spans="1:12" ht="78">
      <c r="A37" s="36">
        <v>36</v>
      </c>
      <c r="B37" s="29" t="s">
        <v>124</v>
      </c>
      <c r="C37" s="30" t="s">
        <v>125</v>
      </c>
      <c r="D37" s="12">
        <v>16268</v>
      </c>
      <c r="E37" s="29" t="s">
        <v>35</v>
      </c>
      <c r="F37" s="31" t="s">
        <v>57</v>
      </c>
      <c r="G37" s="31" t="s">
        <v>36</v>
      </c>
      <c r="H37" s="32">
        <v>1</v>
      </c>
      <c r="I37" s="23" t="s">
        <v>173</v>
      </c>
      <c r="J37" s="19" t="s">
        <v>78</v>
      </c>
      <c r="K37" s="25"/>
      <c r="L37" s="25"/>
    </row>
    <row r="38" spans="1:12" ht="97.5">
      <c r="A38" s="36">
        <v>37</v>
      </c>
      <c r="B38" s="29" t="s">
        <v>51</v>
      </c>
      <c r="C38" s="30" t="s">
        <v>126</v>
      </c>
      <c r="D38" s="12">
        <v>33089</v>
      </c>
      <c r="E38" s="29" t="s">
        <v>35</v>
      </c>
      <c r="F38" s="31" t="s">
        <v>57</v>
      </c>
      <c r="G38" s="31" t="s">
        <v>127</v>
      </c>
      <c r="H38" s="32">
        <v>2</v>
      </c>
      <c r="I38" s="23" t="s">
        <v>176</v>
      </c>
      <c r="J38" s="19" t="s">
        <v>78</v>
      </c>
      <c r="K38" s="25"/>
      <c r="L38" s="25"/>
    </row>
    <row r="39" spans="1:12" ht="78">
      <c r="A39" s="28">
        <v>38</v>
      </c>
      <c r="B39" s="29" t="s">
        <v>51</v>
      </c>
      <c r="C39" s="30" t="s">
        <v>128</v>
      </c>
      <c r="D39" s="12">
        <v>47915</v>
      </c>
      <c r="E39" s="29" t="s">
        <v>35</v>
      </c>
      <c r="F39" s="31" t="s">
        <v>68</v>
      </c>
      <c r="G39" s="31" t="s">
        <v>36</v>
      </c>
      <c r="H39" s="32">
        <v>1</v>
      </c>
      <c r="I39" s="23" t="s">
        <v>152</v>
      </c>
      <c r="J39" s="19" t="s">
        <v>78</v>
      </c>
      <c r="K39" s="25"/>
      <c r="L39" s="25"/>
    </row>
    <row r="40" spans="1:12" ht="78">
      <c r="A40" s="36">
        <v>39</v>
      </c>
      <c r="B40" s="29" t="s">
        <v>51</v>
      </c>
      <c r="C40" s="30" t="s">
        <v>129</v>
      </c>
      <c r="D40" s="12">
        <v>27490</v>
      </c>
      <c r="E40" s="29" t="s">
        <v>35</v>
      </c>
      <c r="F40" s="31" t="s">
        <v>68</v>
      </c>
      <c r="G40" s="31" t="s">
        <v>36</v>
      </c>
      <c r="H40" s="32">
        <v>1</v>
      </c>
      <c r="I40" s="23" t="s">
        <v>177</v>
      </c>
      <c r="J40" s="19" t="s">
        <v>78</v>
      </c>
      <c r="K40" s="25"/>
      <c r="L40" s="25"/>
    </row>
    <row r="41" spans="1:12" ht="78">
      <c r="A41" s="28">
        <v>40</v>
      </c>
      <c r="B41" s="29" t="s">
        <v>55</v>
      </c>
      <c r="C41" s="30" t="s">
        <v>130</v>
      </c>
      <c r="D41" s="12">
        <v>38435</v>
      </c>
      <c r="E41" s="29" t="s">
        <v>35</v>
      </c>
      <c r="F41" s="31" t="s">
        <v>68</v>
      </c>
      <c r="G41" s="31" t="s">
        <v>36</v>
      </c>
      <c r="H41" s="32">
        <v>1</v>
      </c>
      <c r="I41" s="23" t="s">
        <v>153</v>
      </c>
      <c r="J41" s="19" t="s">
        <v>78</v>
      </c>
      <c r="K41" s="25"/>
      <c r="L41" s="25"/>
    </row>
    <row r="42" spans="1:12" ht="97.5">
      <c r="A42" s="28">
        <v>41</v>
      </c>
      <c r="B42" s="29" t="s">
        <v>55</v>
      </c>
      <c r="C42" s="30" t="s">
        <v>131</v>
      </c>
      <c r="D42" s="12">
        <v>33510</v>
      </c>
      <c r="E42" s="29" t="s">
        <v>35</v>
      </c>
      <c r="F42" s="31" t="s">
        <v>68</v>
      </c>
      <c r="G42" s="31" t="s">
        <v>36</v>
      </c>
      <c r="H42" s="32">
        <v>1</v>
      </c>
      <c r="I42" s="23" t="s">
        <v>154</v>
      </c>
      <c r="J42" s="19" t="s">
        <v>78</v>
      </c>
      <c r="K42" s="25"/>
      <c r="L42" s="25"/>
    </row>
    <row r="43" spans="1:12" ht="58.5">
      <c r="A43" s="28">
        <v>42</v>
      </c>
      <c r="B43" s="29" t="s">
        <v>132</v>
      </c>
      <c r="C43" s="30" t="s">
        <v>133</v>
      </c>
      <c r="D43" s="12">
        <v>16967</v>
      </c>
      <c r="E43" s="29" t="s">
        <v>35</v>
      </c>
      <c r="F43" s="31" t="s">
        <v>57</v>
      </c>
      <c r="G43" s="31" t="s">
        <v>36</v>
      </c>
      <c r="H43" s="32">
        <v>1</v>
      </c>
      <c r="I43" s="23" t="s">
        <v>155</v>
      </c>
      <c r="J43" s="19" t="s">
        <v>78</v>
      </c>
      <c r="K43" s="25"/>
      <c r="L43" s="25"/>
    </row>
    <row r="44" spans="1:12" ht="78">
      <c r="A44" s="36">
        <v>43</v>
      </c>
      <c r="B44" s="29" t="s">
        <v>132</v>
      </c>
      <c r="C44" s="30" t="s">
        <v>134</v>
      </c>
      <c r="D44" s="12">
        <v>29817</v>
      </c>
      <c r="E44" s="29" t="s">
        <v>35</v>
      </c>
      <c r="F44" s="31" t="s">
        <v>41</v>
      </c>
      <c r="G44" s="31" t="s">
        <v>36</v>
      </c>
      <c r="H44" s="32">
        <v>1</v>
      </c>
      <c r="I44" s="23" t="s">
        <v>182</v>
      </c>
      <c r="J44" s="19" t="s">
        <v>78</v>
      </c>
      <c r="K44" s="25"/>
      <c r="L44" s="25"/>
    </row>
    <row r="45" spans="1:12" ht="58.5">
      <c r="A45" s="36">
        <v>44</v>
      </c>
      <c r="B45" s="29" t="s">
        <v>132</v>
      </c>
      <c r="C45" s="30" t="s">
        <v>135</v>
      </c>
      <c r="D45" s="12">
        <v>20847</v>
      </c>
      <c r="E45" s="29" t="s">
        <v>35</v>
      </c>
      <c r="F45" s="31" t="s">
        <v>57</v>
      </c>
      <c r="G45" s="31" t="s">
        <v>36</v>
      </c>
      <c r="H45" s="32">
        <v>1</v>
      </c>
      <c r="I45" s="23" t="s">
        <v>183</v>
      </c>
      <c r="J45" s="19" t="s">
        <v>78</v>
      </c>
      <c r="K45" s="25"/>
      <c r="L45" s="25"/>
    </row>
    <row r="46" spans="1:12" ht="78">
      <c r="A46" s="28">
        <v>45</v>
      </c>
      <c r="B46" s="29" t="s">
        <v>39</v>
      </c>
      <c r="C46" s="30" t="s">
        <v>136</v>
      </c>
      <c r="D46" s="12">
        <v>57906</v>
      </c>
      <c r="E46" s="29" t="s">
        <v>53</v>
      </c>
      <c r="F46" s="31" t="s">
        <v>41</v>
      </c>
      <c r="G46" s="31" t="s">
        <v>36</v>
      </c>
      <c r="H46" s="32">
        <v>1</v>
      </c>
      <c r="I46" s="23" t="s">
        <v>156</v>
      </c>
      <c r="J46" s="19" t="s">
        <v>78</v>
      </c>
      <c r="K46" s="25"/>
      <c r="L46" s="25"/>
    </row>
    <row r="47" spans="1:12" ht="58.5">
      <c r="A47" s="28">
        <v>46</v>
      </c>
      <c r="B47" s="29" t="s">
        <v>39</v>
      </c>
      <c r="C47" s="30" t="s">
        <v>137</v>
      </c>
      <c r="D47" s="12">
        <v>80142</v>
      </c>
      <c r="E47" s="29" t="s">
        <v>53</v>
      </c>
      <c r="F47" s="31" t="s">
        <v>68</v>
      </c>
      <c r="G47" s="31" t="s">
        <v>36</v>
      </c>
      <c r="H47" s="32">
        <v>1</v>
      </c>
      <c r="I47" s="23" t="s">
        <v>157</v>
      </c>
      <c r="J47" s="19" t="s">
        <v>78</v>
      </c>
      <c r="K47" s="25"/>
      <c r="L47" s="25"/>
    </row>
    <row r="48" spans="1:12" ht="58.5">
      <c r="A48" s="28">
        <v>47</v>
      </c>
      <c r="B48" s="29" t="s">
        <v>138</v>
      </c>
      <c r="C48" s="30" t="s">
        <v>139</v>
      </c>
      <c r="D48" s="12">
        <v>12360</v>
      </c>
      <c r="E48" s="29" t="s">
        <v>35</v>
      </c>
      <c r="F48" s="31" t="s">
        <v>57</v>
      </c>
      <c r="G48" s="31" t="s">
        <v>36</v>
      </c>
      <c r="H48" s="32">
        <v>1</v>
      </c>
      <c r="I48" s="23" t="s">
        <v>158</v>
      </c>
      <c r="J48" s="19" t="s">
        <v>78</v>
      </c>
      <c r="K48" s="25"/>
      <c r="L48" s="25"/>
    </row>
    <row r="49" spans="1:12" ht="78">
      <c r="A49" s="28">
        <v>48</v>
      </c>
      <c r="B49" s="29" t="s">
        <v>138</v>
      </c>
      <c r="C49" s="30" t="s">
        <v>140</v>
      </c>
      <c r="D49" s="12">
        <v>48370</v>
      </c>
      <c r="E49" s="29" t="s">
        <v>35</v>
      </c>
      <c r="F49" s="31" t="s">
        <v>41</v>
      </c>
      <c r="G49" s="31" t="s">
        <v>36</v>
      </c>
      <c r="H49" s="32">
        <v>1</v>
      </c>
      <c r="I49" s="23" t="s">
        <v>159</v>
      </c>
      <c r="J49" s="19" t="s">
        <v>78</v>
      </c>
      <c r="K49" s="25"/>
      <c r="L49" s="25"/>
    </row>
    <row r="50" spans="1:12" ht="78">
      <c r="A50" s="28">
        <v>49</v>
      </c>
      <c r="B50" s="29" t="s">
        <v>138</v>
      </c>
      <c r="C50" s="30" t="s">
        <v>141</v>
      </c>
      <c r="D50" s="12">
        <v>33407</v>
      </c>
      <c r="E50" s="29" t="s">
        <v>35</v>
      </c>
      <c r="F50" s="31" t="s">
        <v>41</v>
      </c>
      <c r="G50" s="31" t="s">
        <v>36</v>
      </c>
      <c r="H50" s="32">
        <v>1</v>
      </c>
      <c r="I50" s="23" t="s">
        <v>159</v>
      </c>
      <c r="J50" s="19" t="s">
        <v>78</v>
      </c>
      <c r="K50" s="25"/>
      <c r="L50" s="25"/>
    </row>
    <row r="51" spans="1:12" ht="234">
      <c r="A51" s="36">
        <v>50</v>
      </c>
      <c r="B51" s="29" t="s">
        <v>142</v>
      </c>
      <c r="C51" s="30" t="s">
        <v>143</v>
      </c>
      <c r="D51" s="12">
        <v>28472</v>
      </c>
      <c r="E51" s="29" t="s">
        <v>35</v>
      </c>
      <c r="F51" s="31" t="s">
        <v>57</v>
      </c>
      <c r="G51" s="31" t="s">
        <v>36</v>
      </c>
      <c r="H51" s="32">
        <v>2</v>
      </c>
      <c r="I51" s="23" t="s">
        <v>192</v>
      </c>
      <c r="J51" s="19" t="s">
        <v>79</v>
      </c>
      <c r="K51" s="19" t="s">
        <v>80</v>
      </c>
      <c r="L51" s="25"/>
    </row>
    <row r="52" spans="1:12" ht="80.25" customHeight="1">
      <c r="A52" s="28">
        <v>51</v>
      </c>
      <c r="B52" s="29" t="s">
        <v>64</v>
      </c>
      <c r="C52" s="30" t="s">
        <v>163</v>
      </c>
      <c r="D52" s="37">
        <v>18760000</v>
      </c>
      <c r="E52" s="29" t="s">
        <v>35</v>
      </c>
      <c r="F52" s="31" t="s">
        <v>57</v>
      </c>
      <c r="G52" s="31" t="s">
        <v>36</v>
      </c>
      <c r="H52" s="34">
        <v>1</v>
      </c>
      <c r="I52" s="23" t="s">
        <v>164</v>
      </c>
      <c r="J52" s="19" t="s">
        <v>78</v>
      </c>
      <c r="K52" s="25"/>
      <c r="L52" s="25"/>
    </row>
    <row r="53" spans="1:12" ht="85.5" customHeight="1">
      <c r="A53" s="28">
        <v>52</v>
      </c>
      <c r="B53" s="29" t="s">
        <v>64</v>
      </c>
      <c r="C53" s="30" t="s">
        <v>165</v>
      </c>
      <c r="D53" s="37">
        <v>8640000</v>
      </c>
      <c r="E53" s="29" t="s">
        <v>35</v>
      </c>
      <c r="F53" s="31" t="s">
        <v>57</v>
      </c>
      <c r="G53" s="31" t="s">
        <v>36</v>
      </c>
      <c r="H53" s="34">
        <v>1</v>
      </c>
      <c r="I53" s="23" t="s">
        <v>166</v>
      </c>
      <c r="J53" s="19" t="s">
        <v>78</v>
      </c>
      <c r="K53" s="25"/>
      <c r="L53" s="25"/>
    </row>
    <row r="54" spans="1:12" ht="69.75" customHeight="1">
      <c r="A54" s="28">
        <v>53</v>
      </c>
      <c r="B54" s="29" t="s">
        <v>69</v>
      </c>
      <c r="C54" s="30" t="s">
        <v>167</v>
      </c>
      <c r="D54" s="37">
        <v>9143000</v>
      </c>
      <c r="E54" s="29" t="s">
        <v>35</v>
      </c>
      <c r="F54" s="31" t="s">
        <v>57</v>
      </c>
      <c r="G54" s="31" t="s">
        <v>36</v>
      </c>
      <c r="H54" s="34">
        <v>1</v>
      </c>
      <c r="I54" s="23" t="s">
        <v>169</v>
      </c>
      <c r="J54" s="19" t="s">
        <v>78</v>
      </c>
      <c r="K54" s="25"/>
      <c r="L54" s="25"/>
    </row>
    <row r="55" spans="1:12" ht="78">
      <c r="A55" s="28">
        <v>54</v>
      </c>
      <c r="B55" s="29" t="s">
        <v>69</v>
      </c>
      <c r="C55" s="30" t="s">
        <v>168</v>
      </c>
      <c r="D55" s="37">
        <v>2397608</v>
      </c>
      <c r="E55" s="29" t="s">
        <v>35</v>
      </c>
      <c r="F55" s="31" t="s">
        <v>57</v>
      </c>
      <c r="G55" s="31" t="s">
        <v>36</v>
      </c>
      <c r="H55" s="34">
        <v>1</v>
      </c>
      <c r="I55" s="23" t="s">
        <v>170</v>
      </c>
      <c r="J55" s="19" t="s">
        <v>78</v>
      </c>
      <c r="K55" s="25"/>
      <c r="L55" s="25"/>
    </row>
    <row r="56" spans="1:12" ht="102.75" customHeight="1">
      <c r="A56" s="28">
        <v>55</v>
      </c>
      <c r="B56" s="29" t="s">
        <v>124</v>
      </c>
      <c r="C56" s="30" t="s">
        <v>174</v>
      </c>
      <c r="D56" s="37">
        <v>2876353</v>
      </c>
      <c r="E56" s="29" t="s">
        <v>35</v>
      </c>
      <c r="F56" s="31" t="s">
        <v>41</v>
      </c>
      <c r="G56" s="31" t="s">
        <v>36</v>
      </c>
      <c r="H56" s="32">
        <v>1</v>
      </c>
      <c r="I56" s="23" t="s">
        <v>175</v>
      </c>
      <c r="J56" s="19" t="s">
        <v>78</v>
      </c>
      <c r="K56" s="25"/>
      <c r="L56" s="25"/>
    </row>
    <row r="57" spans="1:12" ht="78">
      <c r="A57" s="28">
        <v>56</v>
      </c>
      <c r="B57" s="29" t="s">
        <v>55</v>
      </c>
      <c r="C57" s="30" t="s">
        <v>178</v>
      </c>
      <c r="D57" s="38">
        <v>42700000</v>
      </c>
      <c r="E57" s="29" t="s">
        <v>35</v>
      </c>
      <c r="F57" s="31" t="s">
        <v>57</v>
      </c>
      <c r="G57" s="31" t="s">
        <v>36</v>
      </c>
      <c r="H57" s="34">
        <v>1</v>
      </c>
      <c r="I57" s="23" t="s">
        <v>180</v>
      </c>
      <c r="J57" s="19" t="s">
        <v>78</v>
      </c>
      <c r="K57" s="25"/>
      <c r="L57" s="25"/>
    </row>
    <row r="58" spans="1:12" ht="97.5">
      <c r="A58" s="28">
        <v>57</v>
      </c>
      <c r="B58" s="29" t="s">
        <v>55</v>
      </c>
      <c r="C58" s="30" t="s">
        <v>179</v>
      </c>
      <c r="D58" s="38">
        <v>43209158</v>
      </c>
      <c r="E58" s="29" t="s">
        <v>35</v>
      </c>
      <c r="F58" s="31" t="s">
        <v>41</v>
      </c>
      <c r="G58" s="31" t="s">
        <v>36</v>
      </c>
      <c r="H58" s="34">
        <v>1</v>
      </c>
      <c r="I58" s="23" t="s">
        <v>181</v>
      </c>
      <c r="J58" s="19" t="s">
        <v>78</v>
      </c>
      <c r="K58" s="25"/>
      <c r="L58" s="25"/>
    </row>
    <row r="59" spans="1:12" ht="97.5">
      <c r="A59" s="39">
        <v>58</v>
      </c>
      <c r="B59" s="29" t="s">
        <v>132</v>
      </c>
      <c r="C59" s="30" t="s">
        <v>184</v>
      </c>
      <c r="D59" s="37">
        <v>90160555</v>
      </c>
      <c r="E59" s="29" t="s">
        <v>53</v>
      </c>
      <c r="F59" s="31" t="s">
        <v>41</v>
      </c>
      <c r="G59" s="31" t="s">
        <v>36</v>
      </c>
      <c r="H59" s="32">
        <v>1</v>
      </c>
      <c r="I59" s="23" t="s">
        <v>188</v>
      </c>
      <c r="J59" s="19" t="s">
        <v>78</v>
      </c>
      <c r="K59" s="25"/>
      <c r="L59" s="25"/>
    </row>
    <row r="60" spans="1:12" ht="97.5">
      <c r="A60" s="28">
        <v>59</v>
      </c>
      <c r="B60" s="29" t="s">
        <v>132</v>
      </c>
      <c r="C60" s="30" t="s">
        <v>185</v>
      </c>
      <c r="D60" s="37">
        <v>43327566</v>
      </c>
      <c r="E60" s="29" t="s">
        <v>35</v>
      </c>
      <c r="F60" s="31" t="s">
        <v>41</v>
      </c>
      <c r="G60" s="31" t="s">
        <v>36</v>
      </c>
      <c r="H60" s="32">
        <v>1</v>
      </c>
      <c r="I60" s="23" t="s">
        <v>189</v>
      </c>
      <c r="J60" s="19" t="s">
        <v>78</v>
      </c>
      <c r="K60" s="25"/>
      <c r="L60" s="25"/>
    </row>
    <row r="61" spans="1:12" ht="78">
      <c r="A61" s="39">
        <v>60</v>
      </c>
      <c r="B61" s="29" t="s">
        <v>132</v>
      </c>
      <c r="C61" s="30" t="s">
        <v>186</v>
      </c>
      <c r="D61" s="37">
        <v>47064554</v>
      </c>
      <c r="E61" s="29" t="s">
        <v>35</v>
      </c>
      <c r="F61" s="31" t="s">
        <v>41</v>
      </c>
      <c r="G61" s="31" t="s">
        <v>36</v>
      </c>
      <c r="H61" s="32">
        <v>2</v>
      </c>
      <c r="I61" s="23" t="s">
        <v>190</v>
      </c>
      <c r="J61" s="19" t="s">
        <v>79</v>
      </c>
      <c r="K61" s="25"/>
      <c r="L61" s="25"/>
    </row>
    <row r="62" spans="1:12" ht="78">
      <c r="A62" s="39">
        <v>61</v>
      </c>
      <c r="B62" s="29" t="s">
        <v>132</v>
      </c>
      <c r="C62" s="30" t="s">
        <v>187</v>
      </c>
      <c r="D62" s="37">
        <v>63990000</v>
      </c>
      <c r="E62" s="29" t="s">
        <v>53</v>
      </c>
      <c r="F62" s="31" t="s">
        <v>41</v>
      </c>
      <c r="G62" s="31" t="s">
        <v>36</v>
      </c>
      <c r="H62" s="32">
        <v>2</v>
      </c>
      <c r="I62" s="23" t="s">
        <v>191</v>
      </c>
      <c r="J62" s="19" t="s">
        <v>79</v>
      </c>
      <c r="K62" s="25"/>
      <c r="L62" s="25"/>
    </row>
    <row r="63" spans="1:12" ht="58.5">
      <c r="A63" s="28">
        <v>62</v>
      </c>
      <c r="B63" s="29" t="s">
        <v>142</v>
      </c>
      <c r="C63" s="30" t="s">
        <v>193</v>
      </c>
      <c r="D63" s="37">
        <v>24107500</v>
      </c>
      <c r="E63" s="29" t="s">
        <v>35</v>
      </c>
      <c r="F63" s="31" t="s">
        <v>57</v>
      </c>
      <c r="G63" s="31" t="s">
        <v>36</v>
      </c>
      <c r="H63" s="32">
        <v>1</v>
      </c>
      <c r="I63" s="23" t="s">
        <v>198</v>
      </c>
      <c r="J63" s="19" t="s">
        <v>78</v>
      </c>
      <c r="K63" s="25"/>
      <c r="L63" s="25"/>
    </row>
    <row r="64" spans="1:12" ht="58.5">
      <c r="A64" s="28">
        <v>63</v>
      </c>
      <c r="B64" s="29" t="s">
        <v>87</v>
      </c>
      <c r="C64" s="30" t="s">
        <v>194</v>
      </c>
      <c r="D64" s="37">
        <v>37847222</v>
      </c>
      <c r="E64" s="29" t="s">
        <v>35</v>
      </c>
      <c r="F64" s="31" t="s">
        <v>57</v>
      </c>
      <c r="G64" s="31" t="s">
        <v>36</v>
      </c>
      <c r="H64" s="32">
        <v>1</v>
      </c>
      <c r="I64" s="23" t="s">
        <v>199</v>
      </c>
      <c r="J64" s="19" t="s">
        <v>78</v>
      </c>
      <c r="K64" s="25"/>
      <c r="L64" s="25"/>
    </row>
    <row r="65" spans="1:12" ht="58.5">
      <c r="A65" s="28">
        <v>64</v>
      </c>
      <c r="B65" s="29" t="s">
        <v>87</v>
      </c>
      <c r="C65" s="30" t="s">
        <v>195</v>
      </c>
      <c r="D65" s="37">
        <v>38564400</v>
      </c>
      <c r="E65" s="29" t="s">
        <v>35</v>
      </c>
      <c r="F65" s="31" t="s">
        <v>57</v>
      </c>
      <c r="G65" s="31" t="s">
        <v>36</v>
      </c>
      <c r="H65" s="32">
        <v>1</v>
      </c>
      <c r="I65" s="23" t="s">
        <v>200</v>
      </c>
      <c r="J65" s="19" t="s">
        <v>78</v>
      </c>
      <c r="K65" s="25"/>
      <c r="L65" s="25"/>
    </row>
    <row r="66" spans="1:12" ht="58.5">
      <c r="A66" s="28">
        <v>65</v>
      </c>
      <c r="B66" s="29" t="s">
        <v>196</v>
      </c>
      <c r="C66" s="30" t="s">
        <v>197</v>
      </c>
      <c r="D66" s="37">
        <v>31954245</v>
      </c>
      <c r="E66" s="29" t="s">
        <v>35</v>
      </c>
      <c r="F66" s="31" t="s">
        <v>57</v>
      </c>
      <c r="G66" s="31" t="s">
        <v>36</v>
      </c>
      <c r="H66" s="32">
        <v>1</v>
      </c>
      <c r="I66" s="23" t="s">
        <v>201</v>
      </c>
      <c r="J66" s="19" t="s">
        <v>78</v>
      </c>
      <c r="K66" s="25"/>
      <c r="L66" s="25"/>
    </row>
  </sheetData>
  <autoFilter ref="A1:L3" xr:uid="{00000000-0009-0000-0000-000001000000}">
    <filterColumn colId="9" showButton="0"/>
    <filterColumn colId="10" showButton="0"/>
  </autoFilter>
  <sortState xmlns:xlrd2="http://schemas.microsoft.com/office/spreadsheetml/2017/richdata2" ref="A2:J22">
    <sortCondition ref="J1"/>
  </sortState>
  <mergeCells count="1">
    <mergeCell ref="J1:L1"/>
  </mergeCells>
  <phoneticPr fontId="1" type="noConversion"/>
  <hyperlinks>
    <hyperlink ref="C40" r:id="rId1" xr:uid="{6E262EB9-0977-4466-AC16-7B1EA348DCBA}"/>
    <hyperlink ref="C42" r:id="rId2" xr:uid="{16F5F7EB-3A87-45B9-98B9-C4C6A01E497F}"/>
  </hyperlinks>
  <pageMargins left="0.7" right="0.7" top="0.75" bottom="0.75" header="0.3" footer="0.3"/>
  <pageSetup paperSize="8" scale="82"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統計表</vt:lpstr>
      <vt:lpstr>附件明細表</vt:lpstr>
      <vt:lpstr>附件明細表!Print_Area</vt:lpstr>
      <vt:lpstr>統計表!Print_Area</vt:lpstr>
    </vt:vector>
  </TitlesOfParts>
  <Company>WRA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工程事務組一科王顗泰</dc:creator>
  <cp:lastModifiedBy>顏肇翰</cp:lastModifiedBy>
  <cp:lastPrinted>2022-05-11T03:08:51Z</cp:lastPrinted>
  <dcterms:created xsi:type="dcterms:W3CDTF">2022-03-08T01:06:26Z</dcterms:created>
  <dcterms:modified xsi:type="dcterms:W3CDTF">2023-07-21T06:31:50Z</dcterms:modified>
</cp:coreProperties>
</file>