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75" windowHeight="5505" tabRatio="6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'Sheet1'!$A$1:$K$181</definedName>
    <definedName name="_xlnm.Print_Titles" localSheetId="0">'Sheet1'!$1:$7</definedName>
  </definedNames>
  <calcPr fullCalcOnLoad="1"/>
</workbook>
</file>

<file path=xl/comments1.xml><?xml version="1.0" encoding="utf-8"?>
<comments xmlns="http://schemas.openxmlformats.org/spreadsheetml/2006/main">
  <authors>
    <author>黃玉治</author>
    <author>user</author>
  </authors>
  <commentList>
    <comment ref="A98" authorId="0">
      <text>
        <r>
          <rPr>
            <b/>
            <sz val="9"/>
            <rFont val="新細明體"/>
            <family val="1"/>
          </rPr>
          <t>黃玉治:</t>
        </r>
        <r>
          <rPr>
            <sz val="9"/>
            <rFont val="新細明體"/>
            <family val="1"/>
          </rPr>
          <t xml:space="preserve">
</t>
        </r>
      </text>
    </comment>
    <comment ref="A156" authorId="1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<sst xmlns="http://schemas.openxmlformats.org/spreadsheetml/2006/main" count="197" uniqueCount="184">
  <si>
    <t>第六河川局合計</t>
  </si>
  <si>
    <t>第七河川局合計</t>
  </si>
  <si>
    <t>第八河川局合計</t>
  </si>
  <si>
    <t>第九河川局合計</t>
  </si>
  <si>
    <t>第十河川局合計</t>
  </si>
  <si>
    <t>北區水資源局合計</t>
  </si>
  <si>
    <t>南化水庫與高屏溪攔河堰聯通管路計畫</t>
  </si>
  <si>
    <t>阿公店水庫更新計畫—越域引水路工程南二高橋下變更設計範圍增加用地</t>
  </si>
  <si>
    <t>阿公店水庫更新計畫—越域排洪道工程</t>
  </si>
  <si>
    <t>阿公店水庫更新計畫—越域引水路放流口至水庫整理工程</t>
  </si>
  <si>
    <t>填　表</t>
  </si>
  <si>
    <t>審　核</t>
  </si>
  <si>
    <t>資料來源：本署所屬各河川局、北、中、南區水資源局。</t>
  </si>
  <si>
    <t>填表說明：1.本表由本署會計室編製一式二份，一份送本署土地管理組，一份自存，並公佈於本署網站。</t>
  </si>
  <si>
    <t xml:space="preserve">   　　　 2.各填表單位於年度結束後二個月內將資料報送本署，由本署於年度結束後三月內完成彙編。    </t>
  </si>
  <si>
    <t>機關長官</t>
  </si>
  <si>
    <t>公  開  類</t>
  </si>
  <si>
    <t>年度結束後三個月內編報</t>
  </si>
  <si>
    <t>工程名稱</t>
  </si>
  <si>
    <t>總計</t>
  </si>
  <si>
    <t>第三河川局合計</t>
  </si>
  <si>
    <t>主辦業務人員</t>
  </si>
  <si>
    <t>主辦統計人員</t>
  </si>
  <si>
    <t>經濟部水利署</t>
  </si>
  <si>
    <t>1112-03-01</t>
  </si>
  <si>
    <t>筆    數　</t>
  </si>
  <si>
    <t>面   積</t>
  </si>
  <si>
    <t>補償金額</t>
  </si>
  <si>
    <t>徴收</t>
  </si>
  <si>
    <t>撥用</t>
  </si>
  <si>
    <t>協議價購</t>
  </si>
  <si>
    <t>年  度  報</t>
  </si>
  <si>
    <t>編製機關</t>
  </si>
  <si>
    <t>表號</t>
  </si>
  <si>
    <t>第一河川局合計</t>
  </si>
  <si>
    <t>第二河川局合計</t>
  </si>
  <si>
    <t>第四河川局合計</t>
  </si>
  <si>
    <t>第五河川局合計</t>
  </si>
  <si>
    <t>中區水資源局合計</t>
  </si>
  <si>
    <t>南區水資源局合計</t>
  </si>
  <si>
    <t>民國  92 年 3 月 15 日編製</t>
  </si>
  <si>
    <t>羅東溪四方林堤防工程補辦徵收</t>
  </si>
  <si>
    <t>葫蘆墩圳聯絡渠道用地徵收</t>
  </si>
  <si>
    <t>南屯溪環境營造工程</t>
  </si>
  <si>
    <t>田子溪內田橋下游護岸改善工程</t>
  </si>
  <si>
    <t>清水溪南雲護岸延長至斗六大圳水岸整建工程</t>
  </si>
  <si>
    <t>石牛溪小東斗南堤防工程</t>
  </si>
  <si>
    <t>朴子溪福興二號堤防工程</t>
  </si>
  <si>
    <t>雲林溪大北勢堤防工程</t>
  </si>
  <si>
    <t>雲林溪田頭苦苓腳堤防工程</t>
  </si>
  <si>
    <t>北港溪蔦松堤防工程</t>
  </si>
  <si>
    <t>頭前溪支流野溪護岸復建工程</t>
  </si>
  <si>
    <t>虎尾溪平和段水岸整建及景觀改善工程</t>
  </si>
  <si>
    <t>虎尾溪大美、虎溪堤防工程</t>
  </si>
  <si>
    <t>曾文溪曾文二號橋至北勢洲橋堤段河川環境改善工程用地費</t>
  </si>
  <si>
    <t>曾文溪石子瀨堤段〈三工區〉防災減災工程用地費</t>
  </si>
  <si>
    <t>六塊寮排水工程用地費</t>
  </si>
  <si>
    <t>花蓮溪大豐二號堤段河川環境改善工程用地費</t>
  </si>
  <si>
    <t>九十二年度富源溪瑞美堤防工程用地費</t>
  </si>
  <si>
    <t>秀姑巒溪富南段河川環境改善工程用地費</t>
  </si>
  <si>
    <t>光復溪大興三號堤段防災減災工程用地費</t>
  </si>
  <si>
    <t>九十二年度秀姑巒溪德武堤防工程用地費</t>
  </si>
  <si>
    <t>景美溪第一期治理計畫工程</t>
  </si>
  <si>
    <t>八掌溪公館堤防延長工程(補辦)(嘉義市)</t>
  </si>
  <si>
    <t>北港溪軍功堤防(補辦)工程</t>
  </si>
  <si>
    <t>大湖口溪新崙埤頭(五期)更正征收工程</t>
  </si>
  <si>
    <t>急水溪西勢段水岸整建及景觀改善工程(第二期)工程(更正 )</t>
  </si>
  <si>
    <t>大湖口溪豐田五間厝段水岸整建及景觀改善(二期)工程</t>
  </si>
  <si>
    <t>鹽水溪河川環境(豐化橋上游段)疏浚計畫用地取得</t>
  </si>
  <si>
    <t>馬佛溪富田橋下游堤段(左岸)河川環境改善工程用地費</t>
  </si>
  <si>
    <t>三峽河樹林堤段延長河川環境改善工程</t>
  </si>
  <si>
    <t>大漢溪瑞源堤段二工區河川環境改善工程</t>
  </si>
  <si>
    <t>基隆河整體治理計畫(前期計畫)樟樹區塊(三期)</t>
  </si>
  <si>
    <t>基隆河整體治理計畫(前期計畫)六堵區塊堤防工程</t>
  </si>
  <si>
    <t>基隆河整體治理計畫(前期計畫)樟樹區塊協議價購</t>
  </si>
  <si>
    <t>大漢溪鶯歌堤防延長段(第二工區)工程</t>
  </si>
  <si>
    <t>三峽河礁溪堤防延長治理工程</t>
  </si>
  <si>
    <t>中華民國  九十三  年度</t>
  </si>
  <si>
    <t>加走寮溪瑞興段治理工程</t>
  </si>
  <si>
    <t>濁水溪民和堤段治理工程</t>
  </si>
  <si>
    <r>
      <t>南清水溝溪治理工程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一</t>
    </r>
    <r>
      <rPr>
        <sz val="11"/>
        <color indexed="8"/>
        <rFont val="Times New Roman"/>
        <family val="1"/>
      </rPr>
      <t>)</t>
    </r>
  </si>
  <si>
    <t>東埔蚋溪防洪整治工程</t>
  </si>
  <si>
    <t>濁水排水改善工程(第二期)</t>
  </si>
  <si>
    <t>秀姑巒溪東竹堤防工程</t>
  </si>
  <si>
    <t>木瓜溪初英二號堤防工程</t>
  </si>
  <si>
    <t>秀姑巒溪東里堤防工程</t>
  </si>
  <si>
    <t>苓雅溪右岸堤防工程</t>
  </si>
  <si>
    <t>萬里溪中心埔堤防工程</t>
  </si>
  <si>
    <t>花蓮溪萬榮堤防工程</t>
  </si>
  <si>
    <t>美濃溪旗南、中壇堤段第七期（二工區）防災減災工程</t>
  </si>
  <si>
    <t>四重溪四重溪堤段及石門二號下游堤段防災減災工程</t>
  </si>
  <si>
    <t>口隘溪永吉橋上游（右側）及溝坪溪永吉橋至藤坑口橋堤段防災減災工程</t>
  </si>
  <si>
    <t>東港溪新園堤段（一工區）河川環境改善工程</t>
  </si>
  <si>
    <t>東港溪佳平排水匯流堤段河川環境改善工程</t>
  </si>
  <si>
    <t>旗山溪旗尾堤防加高加強工程</t>
  </si>
  <si>
    <t>旗山溪舊旗尾橋下游堤段（左岸）河川環境改善工程</t>
  </si>
  <si>
    <t>美濃溪廣福堤段延長防災減災工程</t>
  </si>
  <si>
    <t>荖濃溪東振新段河道疏濬工程暨土石標售</t>
  </si>
  <si>
    <t>東港溪牛角灣溪涼山橋下游護岸（延長）防災減災工程</t>
  </si>
  <si>
    <t>旗山溪北勢仔治理工程（更正）</t>
  </si>
  <si>
    <t>外六寮排水改善工程（第八期）</t>
  </si>
  <si>
    <t>九如堤防工程（第三期）</t>
  </si>
  <si>
    <t>高屏溪大州堤防(延長)工程</t>
  </si>
  <si>
    <t>樟平溪中興河段水岸整建及警觀改善工程</t>
  </si>
  <si>
    <t>貓羅溪石川段河道整理工程</t>
  </si>
  <si>
    <t>貓羅溪月眉厝堤段防災減災工程</t>
  </si>
  <si>
    <t>貓羅溪溪頭堤段防災減災工程</t>
  </si>
  <si>
    <t>筏子溪水堀頭四號橋至永安橋堤段河川環境改善工程</t>
  </si>
  <si>
    <t>大里溪功力化學公司土地</t>
  </si>
  <si>
    <t>烏溪平林堤防工程</t>
  </si>
  <si>
    <t>大里溪治理第一期實施計畫有償撥用</t>
  </si>
  <si>
    <t>大里溪治理第一期實施計畫第18梯次</t>
  </si>
  <si>
    <t>大里溪治理第一期實施計畫第19梯次</t>
  </si>
  <si>
    <t>大里溪治理第一期實施計畫第20梯次</t>
  </si>
  <si>
    <t>大里溪治理第一期實施計畫第21梯次</t>
  </si>
  <si>
    <t>大里溪治理第一期實施計畫第22梯次</t>
  </si>
  <si>
    <t>大里溪治理第一期實施計畫第23梯次</t>
  </si>
  <si>
    <t>大里溪治理第一期實施計畫太平路堤陳元森</t>
  </si>
  <si>
    <t>大里溪治理第一期實施計畫永豐番子寮堤防工程</t>
  </si>
  <si>
    <t>寶二水庫引水工程暨水源聯通工程</t>
  </si>
  <si>
    <r>
      <t>石門水庫集水區湳仔溝整治工程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非都市土地部份</t>
    </r>
    <r>
      <rPr>
        <sz val="12"/>
        <rFont val="Times New Roman"/>
        <family val="1"/>
      </rPr>
      <t>)</t>
    </r>
  </si>
  <si>
    <t>苗栗縣雞隆河八燕坑橋至大竹圍橋段護岸工程</t>
  </si>
  <si>
    <t>苗栗縣南湖溪大窩橋段防災減災工程</t>
  </si>
  <si>
    <t>苗栗縣南港溪朝陽及興下里堤段河川環境改善工程</t>
  </si>
  <si>
    <t>新竹市客雅溪排水改善第六期工程（都計內）</t>
  </si>
  <si>
    <t>桃園縣霄裡溪龍興橋至直坑尾橋、直坑尾橋至和興橋、和興橋至和原橋保護工程</t>
  </si>
  <si>
    <t>桃園縣福興溪深坑段堤防工程</t>
  </si>
  <si>
    <t>新竹縣頭前溪六家堤防與隘口二號堤防間開口堤封堤工程</t>
  </si>
  <si>
    <t>新竹縣油羅溪豐田堤段河川環境改善工程</t>
  </si>
  <si>
    <t>新竹市鹽港溪南隘段治理工程</t>
  </si>
  <si>
    <t>新竹市鹽港溪崁仔腳段治理工程</t>
  </si>
  <si>
    <t>新竹縣霄裡溪照東橋上游段、照東橋下游段、元宮橋上游段保護工程</t>
  </si>
  <si>
    <t>新竹縣霄裡溪照門護岸至載熙橋、太平一號至照門護岸、埔平橋至太平一號、埔平橋下游段保護工程</t>
  </si>
  <si>
    <t>新竹縣霄裡溪三聖橋上下游段、霄裡橋上游段、霄裡橋下游段保護工程</t>
  </si>
  <si>
    <r>
      <t>八掌溪富收堤防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下游段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工程一併征收</t>
    </r>
  </si>
  <si>
    <r>
      <t>朴子溪溪北堤防工程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一併徵收</t>
    </r>
    <r>
      <rPr>
        <sz val="11"/>
        <color indexed="8"/>
        <rFont val="Times New Roman"/>
        <family val="1"/>
      </rPr>
      <t>)</t>
    </r>
  </si>
  <si>
    <r>
      <t>八掌溪義興堤防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下游段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工程一併征收</t>
    </r>
  </si>
  <si>
    <r>
      <t>朴子溪更寮堤防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補辦</t>
    </r>
    <r>
      <rPr>
        <sz val="12"/>
        <rFont val="Times New Roman"/>
        <family val="1"/>
      </rPr>
      <t>)</t>
    </r>
  </si>
  <si>
    <r>
      <t>朴子溪溪北段水岸整建及景觀改善工程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四期</t>
    </r>
    <r>
      <rPr>
        <sz val="12"/>
        <rFont val="Times New Roman"/>
        <family val="1"/>
      </rPr>
      <t>)</t>
    </r>
  </si>
  <si>
    <t>赤蘭溪崎子頭段水岸整建及景觀改善工程</t>
  </si>
  <si>
    <t>八掌溪內溪洲堤防延長工程一併征收</t>
  </si>
  <si>
    <r>
      <t>朴子溪更寮堤防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一併征收</t>
    </r>
    <r>
      <rPr>
        <sz val="12"/>
        <rFont val="Times New Roman"/>
        <family val="1"/>
      </rPr>
      <t>)</t>
    </r>
  </si>
  <si>
    <t>獅子頭溪大竹圍二號護岸復建工程</t>
  </si>
  <si>
    <t>獅子頭溪林厝二號護岸復建工程</t>
  </si>
  <si>
    <r>
      <t>後庄排水改善工程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道將圳分洪段</t>
    </r>
    <r>
      <rPr>
        <sz val="12"/>
        <rFont val="Times New Roman"/>
        <family val="1"/>
      </rPr>
      <t>)</t>
    </r>
  </si>
  <si>
    <t>集集計畫南岸渠道（6-8段）工程</t>
  </si>
  <si>
    <t>集集計畫北岸渠道工程</t>
  </si>
  <si>
    <t>集集計畫北岸渠道工程用地一併徵收</t>
  </si>
  <si>
    <t>集集後續八卦山旱灌水源工程</t>
  </si>
  <si>
    <t>集集後續同源圳改善工程</t>
  </si>
  <si>
    <t>名間水利電廠開發計畫工程</t>
  </si>
  <si>
    <t>名間水利電廠開發計畫工程用地一併徵收</t>
  </si>
  <si>
    <t>湖山水庫聯外道路工程</t>
  </si>
  <si>
    <t>集集後續工業用水專用設施沈澱池工程</t>
  </si>
  <si>
    <t>紅石溪口堤段河川環境改善工程</t>
  </si>
  <si>
    <t>卑南溪德高三號及關山堤防</t>
  </si>
  <si>
    <t>鹿寮溪瑞隆堤防工程用地取得</t>
  </si>
  <si>
    <t>卑南溪月眉堤防防汛塊堆置場用地取得</t>
  </si>
  <si>
    <t>加典溪右岸三號堤防用地取得</t>
  </si>
  <si>
    <t>羅東溪尾塹堤段(第二期)防災減災工程</t>
  </si>
  <si>
    <t>宜蘭河新生護岸及公館堤防工程一併徵收</t>
  </si>
  <si>
    <t>大礁溪阿蘭城堤防工程一併徵收</t>
  </si>
  <si>
    <t>大礁溪大坡堤防(一工區)工程</t>
  </si>
  <si>
    <t>宜蘭河壯圍公館堤防工程(三期一工區)(都市計畫內土地)補辦徵收</t>
  </si>
  <si>
    <t>宜蘭河壯圍公館堤防工程(三期一工區)(非都市土地)</t>
  </si>
  <si>
    <t>宜蘭河壯圍公館堤防工程(三期一工區)(都市計畫內土地)一併徵收</t>
  </si>
  <si>
    <t>宜蘭河壯圍公館堤防工程(三期一工區)(非都市土地)一併徵收</t>
  </si>
  <si>
    <t>羅東溪柯子林堤防水防道路工程一併徵收</t>
  </si>
  <si>
    <t>宜蘭河壯圍公館段水岸整建及景觀改善(三期三工區)工程(都市計畫內土地)</t>
  </si>
  <si>
    <t>宜蘭河壯圍公館段水岸整建及景觀改善(三期三工區)工程(非都市土地)</t>
  </si>
  <si>
    <t>五十溪內員山、茄苳林堤段(一工區)河川環境改善工程</t>
  </si>
  <si>
    <t>五十溪圳頭二號湖西一號段治理工程一併徵收</t>
  </si>
  <si>
    <t>中央管河川蘭陽溪水系管理需要</t>
  </si>
  <si>
    <t>蘭陽溪碼崙二號延長段治理工程</t>
  </si>
  <si>
    <t>五十溪圳頭二號湖西一號段治理工程</t>
  </si>
  <si>
    <t>小礁溪龍潭堤防(第一工區)工程</t>
  </si>
  <si>
    <t>宜蘭河壯圍公館段水岸整建及景觀改善(三期二工區)工程</t>
  </si>
  <si>
    <t>大礁溪大坡堤防工程</t>
  </si>
  <si>
    <t>宜蘭河永和金六結堤防(第二期)工程</t>
  </si>
  <si>
    <t>宜蘭河壯圍公館堤防工程(三期一工區)</t>
  </si>
  <si>
    <t>中央管河川管理需要</t>
  </si>
  <si>
    <t>基隆河瑞慶一號堤防工程</t>
  </si>
  <si>
    <t>寶山第二水庫遷建道路工程</t>
  </si>
  <si>
    <t xml:space="preserve"> 經濟部水利署所屬機關工程用地取得   (本表共六頁)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</si>
</sst>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_);[Red]\(#,##0.0000\)"/>
    <numFmt numFmtId="177" formatCode="#,##0_);[Red]\(#,##0\)"/>
    <numFmt numFmtId="178" formatCode="#,##0.0000_ "/>
    <numFmt numFmtId="179" formatCode="#,##0_ "/>
    <numFmt numFmtId="180" formatCode="#,##0_);\(#,##0\)"/>
    <numFmt numFmtId="181" formatCode="_-* #,##0.0000_-;\-* #,##0.0000_-;_-* &quot;-&quot;????_-;_-@_-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-* #,##0_-;\-* #,##0_-;_-* &quot;-&quot;??_-;_-@_-"/>
    <numFmt numFmtId="187" formatCode="_-* #,##0.0000_-;\-* #,##0.0000_-;_-* &quot;-&quot;_-;_-@_-"/>
    <numFmt numFmtId="188" formatCode="0.0000"/>
    <numFmt numFmtId="189" formatCode="#,##0.000000;[Red]#,##0.000000"/>
    <numFmt numFmtId="190" formatCode="0;[Red]0"/>
    <numFmt numFmtId="191" formatCode="0.0000_ "/>
    <numFmt numFmtId="192" formatCode="#,##0.0000;[Red]#,##0.0000"/>
    <numFmt numFmtId="193" formatCode="_-* #,##0.000000_-;\-* #,##0.000000_-;_-* &quot;-&quot;????_-;_-@_-"/>
    <numFmt numFmtId="194" formatCode="0.0000_);[Red]\(0.0000\)"/>
    <numFmt numFmtId="195" formatCode="_-* #,##0_-;\-* #,##0_-;_-* &quot;-&quot;????_-;_-@_-"/>
    <numFmt numFmtId="196" formatCode="_-* #,##0.0000_-;\-* #,##0.0000_-;_-* &quot;-&quot;??_-;_-@_-"/>
    <numFmt numFmtId="197" formatCode="0.000000_ "/>
    <numFmt numFmtId="198" formatCode="#,##0.000000_ "/>
    <numFmt numFmtId="199" formatCode="0.0000;[Red]0.0000"/>
  </numFmts>
  <fonts count="1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b/>
      <sz val="12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41" fontId="1" fillId="0" borderId="0" xfId="16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11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1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179" fontId="1" fillId="0" borderId="0" xfId="0" applyNumberFormat="1" applyFont="1" applyAlignment="1">
      <alignment/>
    </xf>
    <xf numFmtId="179" fontId="1" fillId="0" borderId="0" xfId="16" applyNumberFormat="1" applyFont="1" applyBorder="1" applyAlignment="1">
      <alignment vertical="top" wrapText="1"/>
    </xf>
    <xf numFmtId="179" fontId="1" fillId="0" borderId="0" xfId="16" applyNumberFormat="1" applyFont="1" applyAlignment="1">
      <alignment/>
    </xf>
    <xf numFmtId="179" fontId="1" fillId="0" borderId="0" xfId="16" applyNumberFormat="1" applyFont="1" applyBorder="1" applyAlignment="1">
      <alignment horizontal="right" vertical="justify" wrapText="1"/>
    </xf>
    <xf numFmtId="41" fontId="4" fillId="0" borderId="0" xfId="16" applyNumberFormat="1" applyFont="1" applyAlignment="1">
      <alignment vertical="center"/>
    </xf>
    <xf numFmtId="41" fontId="1" fillId="0" borderId="0" xfId="16" applyNumberFormat="1" applyFont="1" applyAlignment="1">
      <alignment vertical="center"/>
    </xf>
    <xf numFmtId="41" fontId="4" fillId="0" borderId="2" xfId="16" applyNumberFormat="1" applyFont="1" applyBorder="1" applyAlignment="1">
      <alignment vertical="center"/>
    </xf>
    <xf numFmtId="41" fontId="1" fillId="0" borderId="4" xfId="16" applyNumberFormat="1" applyFont="1" applyBorder="1" applyAlignment="1">
      <alignment horizontal="center" vertical="center"/>
    </xf>
    <xf numFmtId="41" fontId="1" fillId="0" borderId="0" xfId="16" applyNumberFormat="1" applyFont="1" applyBorder="1" applyAlignment="1">
      <alignment horizontal="right" vertical="justify" wrapText="1"/>
    </xf>
    <xf numFmtId="41" fontId="1" fillId="0" borderId="0" xfId="16" applyNumberFormat="1" applyFont="1" applyAlignment="1">
      <alignment/>
    </xf>
    <xf numFmtId="181" fontId="1" fillId="0" borderId="0" xfId="16" applyNumberFormat="1" applyFont="1" applyAlignment="1">
      <alignment vertical="center"/>
    </xf>
    <xf numFmtId="181" fontId="1" fillId="0" borderId="0" xfId="16" applyNumberFormat="1" applyFont="1" applyAlignment="1">
      <alignment/>
    </xf>
    <xf numFmtId="181" fontId="1" fillId="0" borderId="4" xfId="16" applyNumberFormat="1" applyFont="1" applyBorder="1" applyAlignment="1">
      <alignment horizontal="center" vertical="center"/>
    </xf>
    <xf numFmtId="181" fontId="1" fillId="0" borderId="0" xfId="16" applyNumberFormat="1" applyFont="1" applyAlignment="1">
      <alignment horizontal="right" vertical="justify"/>
    </xf>
    <xf numFmtId="181" fontId="1" fillId="0" borderId="0" xfId="16" applyNumberFormat="1" applyFont="1" applyBorder="1" applyAlignment="1">
      <alignment horizontal="right" vertical="justify" wrapText="1"/>
    </xf>
    <xf numFmtId="181" fontId="1" fillId="0" borderId="0" xfId="16" applyNumberFormat="1" applyFont="1" applyBorder="1" applyAlignment="1">
      <alignment horizontal="right" vertical="top" wrapText="1"/>
    </xf>
    <xf numFmtId="181" fontId="1" fillId="0" borderId="0" xfId="16" applyNumberFormat="1" applyFont="1" applyBorder="1" applyAlignment="1">
      <alignment horizontal="right" vertical="center"/>
    </xf>
    <xf numFmtId="181" fontId="3" fillId="0" borderId="4" xfId="16" applyNumberFormat="1" applyFont="1" applyBorder="1" applyAlignment="1">
      <alignment horizontal="center" vertical="center"/>
    </xf>
    <xf numFmtId="179" fontId="1" fillId="0" borderId="0" xfId="16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93" fontId="1" fillId="0" borderId="0" xfId="16" applyNumberFormat="1" applyFont="1" applyBorder="1" applyAlignment="1">
      <alignment horizontal="right" vertical="justify" wrapText="1"/>
    </xf>
    <xf numFmtId="181" fontId="1" fillId="0" borderId="0" xfId="16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41" fontId="1" fillId="0" borderId="0" xfId="16" applyNumberFormat="1" applyFont="1" applyBorder="1" applyAlignment="1">
      <alignment horizontal="right" vertical="justify"/>
    </xf>
    <xf numFmtId="41" fontId="1" fillId="0" borderId="6" xfId="16" applyNumberFormat="1" applyFont="1" applyBorder="1" applyAlignment="1">
      <alignment horizontal="right" vertical="justify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3" fillId="0" borderId="1" xfId="15" applyFont="1" applyFill="1" applyBorder="1" applyAlignment="1">
      <alignment vertical="center" wrapText="1"/>
      <protection/>
    </xf>
    <xf numFmtId="0" fontId="1" fillId="0" borderId="1" xfId="15" applyFont="1" applyFill="1" applyBorder="1" applyAlignment="1">
      <alignment horizontal="left" vertical="center" wrapText="1"/>
      <protection/>
    </xf>
    <xf numFmtId="41" fontId="1" fillId="0" borderId="0" xfId="16" applyNumberFormat="1" applyFont="1" applyBorder="1" applyAlignment="1">
      <alignment/>
    </xf>
    <xf numFmtId="181" fontId="1" fillId="0" borderId="6" xfId="16" applyNumberFormat="1" applyFont="1" applyBorder="1" applyAlignment="1">
      <alignment horizontal="right" vertical="center" wrapText="1"/>
    </xf>
    <xf numFmtId="41" fontId="10" fillId="0" borderId="0" xfId="16" applyNumberFormat="1" applyFont="1" applyBorder="1" applyAlignment="1">
      <alignment horizontal="right" vertical="justify"/>
    </xf>
    <xf numFmtId="181" fontId="10" fillId="0" borderId="0" xfId="16" applyNumberFormat="1" applyFont="1" applyBorder="1" applyAlignment="1">
      <alignment horizontal="right" vertical="center" wrapText="1"/>
    </xf>
    <xf numFmtId="41" fontId="1" fillId="0" borderId="2" xfId="16" applyNumberFormat="1" applyFont="1" applyBorder="1" applyAlignment="1">
      <alignment horizontal="right" vertical="justify"/>
    </xf>
    <xf numFmtId="181" fontId="1" fillId="0" borderId="2" xfId="16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41" fontId="1" fillId="0" borderId="0" xfId="16" applyNumberFormat="1" applyFont="1" applyBorder="1" applyAlignment="1">
      <alignment horizontal="centerContinuous"/>
    </xf>
    <xf numFmtId="181" fontId="1" fillId="0" borderId="0" xfId="16" applyNumberFormat="1" applyFont="1" applyBorder="1" applyAlignment="1">
      <alignment/>
    </xf>
    <xf numFmtId="177" fontId="1" fillId="0" borderId="0" xfId="16" applyNumberFormat="1" applyFont="1" applyBorder="1" applyAlignment="1">
      <alignment/>
    </xf>
    <xf numFmtId="0" fontId="1" fillId="0" borderId="3" xfId="15" applyFont="1" applyFill="1" applyBorder="1" applyAlignment="1">
      <alignment horizontal="left" vertical="center" wrapText="1"/>
      <protection/>
    </xf>
    <xf numFmtId="0" fontId="11" fillId="0" borderId="7" xfId="0" applyFont="1" applyFill="1" applyBorder="1" applyAlignment="1">
      <alignment wrapText="1"/>
    </xf>
    <xf numFmtId="0" fontId="1" fillId="0" borderId="7" xfId="15" applyFont="1" applyFill="1" applyBorder="1" applyAlignment="1">
      <alignment horizontal="left" vertical="center" wrapText="1"/>
      <protection/>
    </xf>
    <xf numFmtId="41" fontId="1" fillId="0" borderId="8" xfId="16" applyNumberFormat="1" applyFont="1" applyBorder="1" applyAlignment="1">
      <alignment horizontal="right" vertical="justify"/>
    </xf>
    <xf numFmtId="0" fontId="1" fillId="0" borderId="3" xfId="0" applyFont="1" applyFill="1" applyBorder="1" applyAlignment="1">
      <alignment horizontal="left" vertical="top" wrapText="1"/>
    </xf>
    <xf numFmtId="41" fontId="10" fillId="0" borderId="6" xfId="16" applyNumberFormat="1" applyFont="1" applyBorder="1" applyAlignment="1">
      <alignment horizontal="right" vertical="justify"/>
    </xf>
    <xf numFmtId="181" fontId="10" fillId="0" borderId="6" xfId="16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1" fontId="1" fillId="0" borderId="4" xfId="16" applyNumberFormat="1" applyFont="1" applyBorder="1" applyAlignment="1">
      <alignment horizontal="center" vertical="center" wrapText="1"/>
    </xf>
    <xf numFmtId="181" fontId="1" fillId="0" borderId="4" xfId="16" applyNumberFormat="1" applyFont="1" applyBorder="1" applyAlignment="1">
      <alignment horizontal="center" vertical="center" wrapText="1"/>
    </xf>
    <xf numFmtId="177" fontId="1" fillId="0" borderId="10" xfId="16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7" fontId="3" fillId="0" borderId="4" xfId="0" applyNumberFormat="1" applyFont="1" applyBorder="1" applyAlignment="1">
      <alignment horizontal="center" vertical="center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4"/>
  <sheetViews>
    <sheetView tabSelected="1" zoomScaleSheetLayoutView="100" workbookViewId="0" topLeftCell="A1">
      <selection activeCell="A1" sqref="A1"/>
    </sheetView>
  </sheetViews>
  <sheetFormatPr defaultColWidth="9.00390625" defaultRowHeight="16.5"/>
  <cols>
    <col min="1" max="1" width="12.625" style="1" customWidth="1"/>
    <col min="2" max="2" width="54.375" style="1" customWidth="1"/>
    <col min="3" max="3" width="11.875" style="30" customWidth="1"/>
    <col min="4" max="4" width="11.75390625" style="30" bestFit="1" customWidth="1"/>
    <col min="5" max="6" width="10.75390625" style="30" bestFit="1" customWidth="1"/>
    <col min="7" max="7" width="13.375" style="32" customWidth="1"/>
    <col min="8" max="8" width="13.875" style="32" customWidth="1"/>
    <col min="9" max="9" width="12.75390625" style="32" customWidth="1"/>
    <col min="10" max="10" width="11.75390625" style="32" customWidth="1"/>
    <col min="11" max="11" width="14.375" style="21" customWidth="1"/>
    <col min="12" max="16384" width="9.00390625" style="1" customWidth="1"/>
  </cols>
  <sheetData>
    <row r="1" spans="1:11" ht="20.25" customHeight="1">
      <c r="A1" s="13" t="s">
        <v>16</v>
      </c>
      <c r="B1" s="6"/>
      <c r="C1" s="25"/>
      <c r="D1" s="26"/>
      <c r="E1" s="26"/>
      <c r="F1" s="26"/>
      <c r="G1" s="31"/>
      <c r="H1" s="31"/>
      <c r="I1" s="38" t="s">
        <v>32</v>
      </c>
      <c r="J1" s="84" t="s">
        <v>23</v>
      </c>
      <c r="K1" s="84"/>
    </row>
    <row r="2" spans="1:11" ht="20.25" customHeight="1">
      <c r="A2" s="13" t="s">
        <v>31</v>
      </c>
      <c r="B2" s="14" t="s">
        <v>17</v>
      </c>
      <c r="C2" s="27"/>
      <c r="D2" s="26"/>
      <c r="E2" s="26"/>
      <c r="F2" s="26"/>
      <c r="G2" s="31"/>
      <c r="H2" s="31"/>
      <c r="I2" s="38" t="s">
        <v>33</v>
      </c>
      <c r="J2" s="84" t="s">
        <v>24</v>
      </c>
      <c r="K2" s="84"/>
    </row>
    <row r="3" spans="1:11" ht="25.5" customHeight="1">
      <c r="A3" s="82" t="s">
        <v>183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9.75" customHeight="1">
      <c r="A4" s="10"/>
      <c r="B4" s="65"/>
      <c r="C4" s="66"/>
      <c r="D4" s="66"/>
      <c r="E4" s="66"/>
      <c r="F4" s="66"/>
      <c r="G4" s="67"/>
      <c r="H4" s="67"/>
      <c r="I4" s="67"/>
      <c r="J4" s="67"/>
      <c r="K4" s="68"/>
    </row>
    <row r="5" spans="1:11" ht="16.5">
      <c r="A5" s="83" t="s">
        <v>77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5" customHeight="1">
      <c r="A6" s="76" t="s">
        <v>18</v>
      </c>
      <c r="B6" s="77"/>
      <c r="C6" s="79" t="s">
        <v>25</v>
      </c>
      <c r="D6" s="79"/>
      <c r="E6" s="79"/>
      <c r="F6" s="79"/>
      <c r="G6" s="80" t="s">
        <v>26</v>
      </c>
      <c r="H6" s="80"/>
      <c r="I6" s="80"/>
      <c r="J6" s="80"/>
      <c r="K6" s="81" t="s">
        <v>27</v>
      </c>
    </row>
    <row r="7" spans="1:11" ht="17.25" customHeight="1">
      <c r="A7" s="78"/>
      <c r="B7" s="77"/>
      <c r="C7" s="28" t="s">
        <v>19</v>
      </c>
      <c r="D7" s="28" t="s">
        <v>28</v>
      </c>
      <c r="E7" s="28" t="s">
        <v>29</v>
      </c>
      <c r="F7" s="28" t="s">
        <v>30</v>
      </c>
      <c r="G7" s="33" t="s">
        <v>19</v>
      </c>
      <c r="H7" s="33" t="s">
        <v>28</v>
      </c>
      <c r="I7" s="33" t="s">
        <v>29</v>
      </c>
      <c r="J7" s="33" t="s">
        <v>30</v>
      </c>
      <c r="K7" s="81"/>
    </row>
    <row r="8" spans="1:11" s="41" customFormat="1" ht="20.25" customHeight="1">
      <c r="A8" s="45" t="s">
        <v>19</v>
      </c>
      <c r="B8" s="62"/>
      <c r="C8" s="74">
        <f aca="true" t="shared" si="0" ref="C8:K8">C9+C41+C55+C74+C82+C107+C112+C127+C134+C147+C156+C159+C170</f>
        <v>4247</v>
      </c>
      <c r="D8" s="74">
        <f t="shared" si="0"/>
        <v>3039</v>
      </c>
      <c r="E8" s="74">
        <f t="shared" si="0"/>
        <v>996</v>
      </c>
      <c r="F8" s="74">
        <f t="shared" si="0"/>
        <v>212</v>
      </c>
      <c r="G8" s="75">
        <f t="shared" si="0"/>
        <v>381.0585891</v>
      </c>
      <c r="H8" s="75">
        <f t="shared" si="0"/>
        <v>219.97656009999997</v>
      </c>
      <c r="I8" s="75">
        <f t="shared" si="0"/>
        <v>147.27545100000003</v>
      </c>
      <c r="J8" s="75">
        <f t="shared" si="0"/>
        <v>13.806578</v>
      </c>
      <c r="K8" s="74">
        <f t="shared" si="0"/>
        <v>4468958.368</v>
      </c>
    </row>
    <row r="9" spans="1:11" s="41" customFormat="1" ht="20.25" customHeight="1">
      <c r="A9" s="43" t="s">
        <v>34</v>
      </c>
      <c r="B9" s="40"/>
      <c r="C9" s="58">
        <f>SUM(D9:F9)</f>
        <v>438</v>
      </c>
      <c r="D9" s="58">
        <f>SUM(D10:D40)</f>
        <v>196</v>
      </c>
      <c r="E9" s="58">
        <f aca="true" t="shared" si="1" ref="E9:K9">SUM(E10:E40)</f>
        <v>242</v>
      </c>
      <c r="F9" s="58">
        <f t="shared" si="1"/>
        <v>0</v>
      </c>
      <c r="G9" s="59">
        <f t="shared" si="1"/>
        <v>39.1430531</v>
      </c>
      <c r="H9" s="59">
        <f t="shared" si="1"/>
        <v>7.8392441</v>
      </c>
      <c r="I9" s="59">
        <f t="shared" si="1"/>
        <v>31.303808999999998</v>
      </c>
      <c r="J9" s="59">
        <f t="shared" si="1"/>
        <v>0</v>
      </c>
      <c r="K9" s="58">
        <f t="shared" si="1"/>
        <v>147351</v>
      </c>
    </row>
    <row r="10" spans="1:11" ht="20.25" customHeight="1">
      <c r="A10" s="6"/>
      <c r="B10" s="54" t="s">
        <v>159</v>
      </c>
      <c r="C10" s="49">
        <f aca="true" t="shared" si="2" ref="C10:C40">SUM(D10:F10)</f>
        <v>4</v>
      </c>
      <c r="D10" s="49">
        <v>4</v>
      </c>
      <c r="E10" s="49">
        <v>0</v>
      </c>
      <c r="F10" s="49">
        <v>0</v>
      </c>
      <c r="G10" s="47">
        <f>SUM(H10:J10)</f>
        <v>0.2479</v>
      </c>
      <c r="H10" s="47">
        <v>0.2479</v>
      </c>
      <c r="I10" s="47">
        <v>0</v>
      </c>
      <c r="J10" s="47">
        <v>0</v>
      </c>
      <c r="K10" s="49">
        <v>3583</v>
      </c>
    </row>
    <row r="11" spans="1:11" ht="20.25" customHeight="1">
      <c r="A11" s="6"/>
      <c r="B11" s="54" t="s">
        <v>160</v>
      </c>
      <c r="C11" s="49">
        <f t="shared" si="2"/>
        <v>10</v>
      </c>
      <c r="D11" s="49">
        <v>10</v>
      </c>
      <c r="E11" s="49">
        <v>0</v>
      </c>
      <c r="F11" s="49">
        <v>0</v>
      </c>
      <c r="G11" s="47">
        <f aca="true" t="shared" si="3" ref="G11:G40">SUM(H11:J11)</f>
        <v>0.0090621</v>
      </c>
      <c r="H11" s="47">
        <v>0.0090621</v>
      </c>
      <c r="I11" s="47">
        <v>0</v>
      </c>
      <c r="J11" s="47">
        <v>0</v>
      </c>
      <c r="K11" s="49">
        <v>1919</v>
      </c>
    </row>
    <row r="12" spans="1:11" ht="20.25" customHeight="1">
      <c r="A12" s="6"/>
      <c r="B12" s="54" t="s">
        <v>161</v>
      </c>
      <c r="C12" s="49">
        <f t="shared" si="2"/>
        <v>3</v>
      </c>
      <c r="D12" s="49">
        <v>3</v>
      </c>
      <c r="E12" s="49">
        <v>0</v>
      </c>
      <c r="F12" s="49">
        <v>0</v>
      </c>
      <c r="G12" s="47">
        <f t="shared" si="3"/>
        <v>0.242283</v>
      </c>
      <c r="H12" s="47">
        <v>0.242283</v>
      </c>
      <c r="I12" s="47">
        <v>0</v>
      </c>
      <c r="J12" s="47">
        <v>0</v>
      </c>
      <c r="K12" s="49">
        <v>2493</v>
      </c>
    </row>
    <row r="13" spans="1:11" ht="20.25" customHeight="1">
      <c r="A13" s="6"/>
      <c r="B13" s="54" t="s">
        <v>162</v>
      </c>
      <c r="C13" s="49">
        <f t="shared" si="2"/>
        <v>1</v>
      </c>
      <c r="D13" s="49">
        <v>1</v>
      </c>
      <c r="E13" s="49">
        <v>0</v>
      </c>
      <c r="F13" s="49">
        <v>0</v>
      </c>
      <c r="G13" s="47">
        <f t="shared" si="3"/>
        <v>0.0144</v>
      </c>
      <c r="H13" s="47">
        <v>0.0144</v>
      </c>
      <c r="I13" s="47">
        <v>0</v>
      </c>
      <c r="J13" s="47">
        <v>0</v>
      </c>
      <c r="K13" s="49">
        <v>162</v>
      </c>
    </row>
    <row r="14" spans="1:11" ht="16.5">
      <c r="A14" s="6"/>
      <c r="B14" s="54" t="s">
        <v>163</v>
      </c>
      <c r="C14" s="49">
        <f t="shared" si="2"/>
        <v>12</v>
      </c>
      <c r="D14" s="49">
        <v>12</v>
      </c>
      <c r="E14" s="49">
        <v>0</v>
      </c>
      <c r="F14" s="49">
        <v>0</v>
      </c>
      <c r="G14" s="47">
        <f t="shared" si="3"/>
        <v>0.0767</v>
      </c>
      <c r="H14" s="47">
        <v>0.0767</v>
      </c>
      <c r="I14" s="47">
        <v>0</v>
      </c>
      <c r="J14" s="47">
        <v>0</v>
      </c>
      <c r="K14" s="49">
        <v>1918</v>
      </c>
    </row>
    <row r="15" spans="1:11" ht="20.25" customHeight="1">
      <c r="A15" s="6"/>
      <c r="B15" s="54" t="s">
        <v>164</v>
      </c>
      <c r="C15" s="49">
        <f t="shared" si="2"/>
        <v>3</v>
      </c>
      <c r="D15" s="49">
        <v>3</v>
      </c>
      <c r="E15" s="49">
        <v>0</v>
      </c>
      <c r="F15" s="49">
        <v>0</v>
      </c>
      <c r="G15" s="47">
        <f t="shared" si="3"/>
        <v>0.0153</v>
      </c>
      <c r="H15" s="47">
        <v>0.0153</v>
      </c>
      <c r="I15" s="47">
        <v>0</v>
      </c>
      <c r="J15" s="47">
        <v>0</v>
      </c>
      <c r="K15" s="49">
        <v>248</v>
      </c>
    </row>
    <row r="16" spans="1:11" ht="16.5">
      <c r="A16" s="6"/>
      <c r="B16" s="54" t="s">
        <v>165</v>
      </c>
      <c r="C16" s="49">
        <f t="shared" si="2"/>
        <v>3</v>
      </c>
      <c r="D16" s="49">
        <v>3</v>
      </c>
      <c r="E16" s="49">
        <v>0</v>
      </c>
      <c r="F16" s="49">
        <v>0</v>
      </c>
      <c r="G16" s="47">
        <f t="shared" si="3"/>
        <v>0.052</v>
      </c>
      <c r="H16" s="47">
        <v>0.052</v>
      </c>
      <c r="I16" s="47">
        <v>0</v>
      </c>
      <c r="J16" s="47">
        <v>0</v>
      </c>
      <c r="K16" s="49">
        <v>563</v>
      </c>
    </row>
    <row r="17" spans="1:11" ht="16.5">
      <c r="A17" s="6"/>
      <c r="B17" s="54" t="s">
        <v>166</v>
      </c>
      <c r="C17" s="49">
        <f t="shared" si="2"/>
        <v>5</v>
      </c>
      <c r="D17" s="49">
        <v>5</v>
      </c>
      <c r="E17" s="49">
        <v>0</v>
      </c>
      <c r="F17" s="49">
        <v>0</v>
      </c>
      <c r="G17" s="47">
        <f t="shared" si="3"/>
        <v>0.063299</v>
      </c>
      <c r="H17" s="47">
        <v>0.063299</v>
      </c>
      <c r="I17" s="47">
        <v>0</v>
      </c>
      <c r="J17" s="47">
        <v>0</v>
      </c>
      <c r="K17" s="49">
        <v>760</v>
      </c>
    </row>
    <row r="18" spans="1:11" ht="20.25" customHeight="1">
      <c r="A18" s="6"/>
      <c r="B18" s="54" t="s">
        <v>41</v>
      </c>
      <c r="C18" s="49">
        <f t="shared" si="2"/>
        <v>4</v>
      </c>
      <c r="D18" s="49">
        <v>4</v>
      </c>
      <c r="E18" s="49">
        <v>0</v>
      </c>
      <c r="F18" s="49">
        <v>0</v>
      </c>
      <c r="G18" s="47">
        <f t="shared" si="3"/>
        <v>0.4954</v>
      </c>
      <c r="H18" s="47">
        <v>0.4954</v>
      </c>
      <c r="I18" s="47">
        <v>0</v>
      </c>
      <c r="J18" s="47">
        <v>0</v>
      </c>
      <c r="K18" s="49">
        <v>4919</v>
      </c>
    </row>
    <row r="19" spans="1:11" ht="20.25" customHeight="1">
      <c r="A19" s="6"/>
      <c r="B19" s="54" t="s">
        <v>167</v>
      </c>
      <c r="C19" s="49">
        <f t="shared" si="2"/>
        <v>1</v>
      </c>
      <c r="D19" s="49">
        <v>1</v>
      </c>
      <c r="E19" s="49">
        <v>0</v>
      </c>
      <c r="F19" s="49">
        <v>0</v>
      </c>
      <c r="G19" s="47">
        <f t="shared" si="3"/>
        <v>0.0283</v>
      </c>
      <c r="H19" s="47">
        <v>0.0283</v>
      </c>
      <c r="I19" s="47">
        <v>0</v>
      </c>
      <c r="J19" s="47">
        <v>0</v>
      </c>
      <c r="K19" s="49">
        <v>647</v>
      </c>
    </row>
    <row r="20" spans="1:11" ht="16.5">
      <c r="A20" s="6"/>
      <c r="B20" s="54" t="s">
        <v>168</v>
      </c>
      <c r="C20" s="49">
        <f t="shared" si="2"/>
        <v>25</v>
      </c>
      <c r="D20" s="49">
        <v>25</v>
      </c>
      <c r="E20" s="49">
        <v>0</v>
      </c>
      <c r="F20" s="49">
        <v>0</v>
      </c>
      <c r="G20" s="47">
        <f t="shared" si="3"/>
        <v>1.005</v>
      </c>
      <c r="H20" s="47">
        <v>1.005</v>
      </c>
      <c r="I20" s="47">
        <v>0</v>
      </c>
      <c r="J20" s="47">
        <v>0</v>
      </c>
      <c r="K20" s="49">
        <v>14951</v>
      </c>
    </row>
    <row r="21" spans="1:11" ht="16.5">
      <c r="A21" s="6"/>
      <c r="B21" s="54" t="s">
        <v>169</v>
      </c>
      <c r="C21" s="49">
        <f t="shared" si="2"/>
        <v>27</v>
      </c>
      <c r="D21" s="49">
        <v>27</v>
      </c>
      <c r="E21" s="49">
        <v>0</v>
      </c>
      <c r="F21" s="49">
        <v>0</v>
      </c>
      <c r="G21" s="47">
        <f t="shared" si="3"/>
        <v>1.0271</v>
      </c>
      <c r="H21" s="47">
        <v>1.0271</v>
      </c>
      <c r="I21" s="47">
        <v>0</v>
      </c>
      <c r="J21" s="47">
        <v>0</v>
      </c>
      <c r="K21" s="49">
        <v>15081</v>
      </c>
    </row>
    <row r="22" spans="1:11" ht="20.25" customHeight="1">
      <c r="A22" s="6"/>
      <c r="B22" s="54" t="s">
        <v>170</v>
      </c>
      <c r="C22" s="49">
        <f t="shared" si="2"/>
        <v>97</v>
      </c>
      <c r="D22" s="49">
        <v>97</v>
      </c>
      <c r="E22" s="49">
        <v>0</v>
      </c>
      <c r="F22" s="49">
        <v>0</v>
      </c>
      <c r="G22" s="47">
        <f t="shared" si="3"/>
        <v>4.5327</v>
      </c>
      <c r="H22" s="47">
        <v>4.5327</v>
      </c>
      <c r="I22" s="47"/>
      <c r="J22" s="47"/>
      <c r="K22" s="49">
        <v>99048</v>
      </c>
    </row>
    <row r="23" spans="1:11" ht="20.25" customHeight="1">
      <c r="A23" s="6"/>
      <c r="B23" s="54" t="s">
        <v>171</v>
      </c>
      <c r="C23" s="49">
        <f t="shared" si="2"/>
        <v>1</v>
      </c>
      <c r="D23" s="49">
        <v>1</v>
      </c>
      <c r="E23" s="49">
        <v>0</v>
      </c>
      <c r="F23" s="49">
        <v>0</v>
      </c>
      <c r="G23" s="47">
        <f t="shared" si="3"/>
        <v>0.0298</v>
      </c>
      <c r="H23" s="47">
        <v>0.0298</v>
      </c>
      <c r="I23" s="47">
        <v>0</v>
      </c>
      <c r="J23" s="47">
        <v>0</v>
      </c>
      <c r="K23" s="49">
        <v>371</v>
      </c>
    </row>
    <row r="24" spans="1:11" ht="20.25" customHeight="1">
      <c r="A24" s="6"/>
      <c r="B24" s="54" t="s">
        <v>172</v>
      </c>
      <c r="C24" s="49">
        <f t="shared" si="2"/>
        <v>3</v>
      </c>
      <c r="D24" s="49">
        <v>0</v>
      </c>
      <c r="E24" s="49">
        <v>3</v>
      </c>
      <c r="F24" s="49">
        <v>0</v>
      </c>
      <c r="G24" s="47">
        <f t="shared" si="3"/>
        <v>0.240019</v>
      </c>
      <c r="H24" s="47"/>
      <c r="I24" s="47">
        <v>0.240019</v>
      </c>
      <c r="J24" s="47">
        <v>0</v>
      </c>
      <c r="K24" s="49">
        <v>0</v>
      </c>
    </row>
    <row r="25" spans="1:11" ht="20.25" customHeight="1">
      <c r="A25" s="6"/>
      <c r="B25" s="54" t="s">
        <v>173</v>
      </c>
      <c r="C25" s="49">
        <f t="shared" si="2"/>
        <v>12</v>
      </c>
      <c r="D25" s="49">
        <v>0</v>
      </c>
      <c r="E25" s="49">
        <v>12</v>
      </c>
      <c r="F25" s="49">
        <v>0</v>
      </c>
      <c r="G25" s="47">
        <f t="shared" si="3"/>
        <v>2.9072</v>
      </c>
      <c r="H25" s="47"/>
      <c r="I25" s="47">
        <v>2.9072</v>
      </c>
      <c r="J25" s="47">
        <v>0</v>
      </c>
      <c r="K25" s="49">
        <v>359</v>
      </c>
    </row>
    <row r="26" spans="1:11" ht="20.25" customHeight="1">
      <c r="A26" s="6"/>
      <c r="B26" s="54" t="s">
        <v>173</v>
      </c>
      <c r="C26" s="49">
        <f t="shared" si="2"/>
        <v>1</v>
      </c>
      <c r="D26" s="49">
        <v>0</v>
      </c>
      <c r="E26" s="49">
        <v>1</v>
      </c>
      <c r="F26" s="49">
        <v>0</v>
      </c>
      <c r="G26" s="47">
        <f t="shared" si="3"/>
        <v>0.0838</v>
      </c>
      <c r="H26" s="47"/>
      <c r="I26" s="47">
        <v>0.0838</v>
      </c>
      <c r="J26" s="47"/>
      <c r="K26" s="49">
        <v>0</v>
      </c>
    </row>
    <row r="27" spans="1:11" ht="20.25" customHeight="1">
      <c r="A27" s="6"/>
      <c r="B27" s="55" t="s">
        <v>174</v>
      </c>
      <c r="C27" s="49">
        <f t="shared" si="2"/>
        <v>27</v>
      </c>
      <c r="D27" s="49">
        <v>0</v>
      </c>
      <c r="E27" s="49">
        <v>27</v>
      </c>
      <c r="F27" s="49">
        <v>0</v>
      </c>
      <c r="G27" s="47">
        <f t="shared" si="3"/>
        <v>0.4072</v>
      </c>
      <c r="H27" s="47"/>
      <c r="I27" s="47">
        <v>0.4072</v>
      </c>
      <c r="J27" s="47">
        <v>0</v>
      </c>
      <c r="K27" s="49">
        <v>329</v>
      </c>
    </row>
    <row r="28" spans="1:11" ht="20.25" customHeight="1">
      <c r="A28" s="6"/>
      <c r="B28" s="55" t="s">
        <v>174</v>
      </c>
      <c r="C28" s="49">
        <f t="shared" si="2"/>
        <v>1</v>
      </c>
      <c r="D28" s="49">
        <v>0</v>
      </c>
      <c r="E28" s="49">
        <v>1</v>
      </c>
      <c r="F28" s="49">
        <v>0</v>
      </c>
      <c r="G28" s="47">
        <f t="shared" si="3"/>
        <v>0.0295</v>
      </c>
      <c r="H28" s="47"/>
      <c r="I28" s="47">
        <v>0.0295</v>
      </c>
      <c r="J28" s="47">
        <v>0</v>
      </c>
      <c r="K28" s="49">
        <v>0</v>
      </c>
    </row>
    <row r="29" spans="1:11" ht="20.25" customHeight="1">
      <c r="A29" s="6"/>
      <c r="B29" s="55" t="s">
        <v>175</v>
      </c>
      <c r="C29" s="49">
        <f t="shared" si="2"/>
        <v>1</v>
      </c>
      <c r="D29" s="49">
        <v>0</v>
      </c>
      <c r="E29" s="49">
        <v>1</v>
      </c>
      <c r="F29" s="49">
        <v>0</v>
      </c>
      <c r="G29" s="47">
        <f t="shared" si="3"/>
        <v>0.01409</v>
      </c>
      <c r="H29" s="47"/>
      <c r="I29" s="47">
        <v>0.01409</v>
      </c>
      <c r="J29" s="47">
        <v>0</v>
      </c>
      <c r="K29" s="49">
        <v>0</v>
      </c>
    </row>
    <row r="30" spans="1:11" ht="20.25" customHeight="1">
      <c r="A30" s="6"/>
      <c r="B30" s="55" t="s">
        <v>176</v>
      </c>
      <c r="C30" s="49">
        <f t="shared" si="2"/>
        <v>1</v>
      </c>
      <c r="D30" s="49">
        <v>0</v>
      </c>
      <c r="E30" s="49">
        <v>1</v>
      </c>
      <c r="F30" s="49">
        <v>0</v>
      </c>
      <c r="G30" s="47">
        <f t="shared" si="3"/>
        <v>0.0012</v>
      </c>
      <c r="H30" s="47"/>
      <c r="I30" s="47">
        <v>0.0012</v>
      </c>
      <c r="J30" s="47">
        <v>0</v>
      </c>
      <c r="K30" s="49">
        <v>0</v>
      </c>
    </row>
    <row r="31" spans="1:11" ht="20.25" customHeight="1">
      <c r="A31" s="6"/>
      <c r="B31" s="55" t="s">
        <v>176</v>
      </c>
      <c r="C31" s="49">
        <f t="shared" si="2"/>
        <v>2</v>
      </c>
      <c r="D31" s="49">
        <v>0</v>
      </c>
      <c r="E31" s="49">
        <v>2</v>
      </c>
      <c r="F31" s="49">
        <v>0</v>
      </c>
      <c r="G31" s="47">
        <f t="shared" si="3"/>
        <v>1.3692</v>
      </c>
      <c r="H31" s="47"/>
      <c r="I31" s="47">
        <v>1.3692</v>
      </c>
      <c r="J31" s="47">
        <v>0</v>
      </c>
      <c r="K31" s="49">
        <v>0</v>
      </c>
    </row>
    <row r="32" spans="1:11" ht="20.25" customHeight="1">
      <c r="A32" s="6"/>
      <c r="B32" s="55" t="s">
        <v>176</v>
      </c>
      <c r="C32" s="49">
        <f t="shared" si="2"/>
        <v>1</v>
      </c>
      <c r="D32" s="49">
        <v>0</v>
      </c>
      <c r="E32" s="49">
        <v>1</v>
      </c>
      <c r="F32" s="49">
        <v>0</v>
      </c>
      <c r="G32" s="47">
        <f t="shared" si="3"/>
        <v>0.0073</v>
      </c>
      <c r="H32" s="47"/>
      <c r="I32" s="47">
        <v>0.0073</v>
      </c>
      <c r="J32" s="47">
        <v>0</v>
      </c>
      <c r="K32" s="49">
        <v>0</v>
      </c>
    </row>
    <row r="33" spans="1:11" ht="20.25" customHeight="1">
      <c r="A33" s="6"/>
      <c r="B33" s="55" t="s">
        <v>177</v>
      </c>
      <c r="C33" s="49">
        <f t="shared" si="2"/>
        <v>4</v>
      </c>
      <c r="D33" s="49">
        <v>0</v>
      </c>
      <c r="E33" s="49">
        <v>4</v>
      </c>
      <c r="F33" s="49">
        <v>0</v>
      </c>
      <c r="G33" s="47">
        <f t="shared" si="3"/>
        <v>0.2014</v>
      </c>
      <c r="H33" s="47"/>
      <c r="I33" s="47">
        <v>0.2014</v>
      </c>
      <c r="J33" s="47">
        <v>0</v>
      </c>
      <c r="K33" s="49">
        <v>0</v>
      </c>
    </row>
    <row r="34" spans="1:11" ht="20.25" customHeight="1">
      <c r="A34" s="4"/>
      <c r="B34" s="69" t="s">
        <v>178</v>
      </c>
      <c r="C34" s="60">
        <f t="shared" si="2"/>
        <v>1</v>
      </c>
      <c r="D34" s="60">
        <v>0</v>
      </c>
      <c r="E34" s="60">
        <v>1</v>
      </c>
      <c r="F34" s="60">
        <v>0</v>
      </c>
      <c r="G34" s="61">
        <f t="shared" si="3"/>
        <v>0.001</v>
      </c>
      <c r="H34" s="61"/>
      <c r="I34" s="61">
        <v>0.001</v>
      </c>
      <c r="J34" s="61"/>
      <c r="K34" s="60">
        <v>0</v>
      </c>
    </row>
    <row r="35" spans="1:11" ht="20.25" customHeight="1">
      <c r="A35" s="44"/>
      <c r="B35" s="71" t="s">
        <v>178</v>
      </c>
      <c r="C35" s="50">
        <f t="shared" si="2"/>
        <v>2</v>
      </c>
      <c r="D35" s="50">
        <v>0</v>
      </c>
      <c r="E35" s="50">
        <v>2</v>
      </c>
      <c r="F35" s="50">
        <v>0</v>
      </c>
      <c r="G35" s="57">
        <f t="shared" si="3"/>
        <v>0.5892</v>
      </c>
      <c r="H35" s="57"/>
      <c r="I35" s="57">
        <v>0.5892</v>
      </c>
      <c r="J35" s="57">
        <v>0</v>
      </c>
      <c r="K35" s="50">
        <v>0</v>
      </c>
    </row>
    <row r="36" spans="1:11" ht="20.25" customHeight="1">
      <c r="A36" s="6"/>
      <c r="B36" s="55" t="s">
        <v>179</v>
      </c>
      <c r="C36" s="49">
        <f t="shared" si="2"/>
        <v>1</v>
      </c>
      <c r="D36" s="49">
        <v>0</v>
      </c>
      <c r="E36" s="49">
        <v>1</v>
      </c>
      <c r="F36" s="49">
        <v>0</v>
      </c>
      <c r="G36" s="47">
        <f t="shared" si="3"/>
        <v>0.0368</v>
      </c>
      <c r="H36" s="47"/>
      <c r="I36" s="47">
        <v>0.0368</v>
      </c>
      <c r="J36" s="47">
        <v>0</v>
      </c>
      <c r="K36" s="49">
        <v>0</v>
      </c>
    </row>
    <row r="37" spans="1:11" ht="20.25" customHeight="1">
      <c r="A37" s="6"/>
      <c r="B37" s="54" t="s">
        <v>180</v>
      </c>
      <c r="C37" s="49">
        <f t="shared" si="2"/>
        <v>6</v>
      </c>
      <c r="D37" s="49">
        <v>0</v>
      </c>
      <c r="E37" s="49">
        <v>6</v>
      </c>
      <c r="F37" s="49">
        <v>0</v>
      </c>
      <c r="G37" s="47">
        <f t="shared" si="3"/>
        <v>0.0603</v>
      </c>
      <c r="H37" s="47"/>
      <c r="I37" s="47">
        <v>0.0603</v>
      </c>
      <c r="J37" s="47">
        <v>0</v>
      </c>
      <c r="K37" s="49">
        <v>0</v>
      </c>
    </row>
    <row r="38" spans="1:11" ht="20.25" customHeight="1">
      <c r="A38" s="6"/>
      <c r="B38" s="54" t="s">
        <v>180</v>
      </c>
      <c r="C38" s="49">
        <f t="shared" si="2"/>
        <v>114</v>
      </c>
      <c r="D38" s="49">
        <v>0</v>
      </c>
      <c r="E38" s="49">
        <v>114</v>
      </c>
      <c r="F38" s="49">
        <v>0</v>
      </c>
      <c r="G38" s="47">
        <f t="shared" si="3"/>
        <v>14.0822</v>
      </c>
      <c r="H38" s="47"/>
      <c r="I38" s="47">
        <v>14.0822</v>
      </c>
      <c r="J38" s="47">
        <v>0</v>
      </c>
      <c r="K38" s="49">
        <v>0</v>
      </c>
    </row>
    <row r="39" spans="1:11" ht="20.25" customHeight="1">
      <c r="A39" s="6"/>
      <c r="B39" s="54" t="s">
        <v>180</v>
      </c>
      <c r="C39" s="49">
        <f t="shared" si="2"/>
        <v>58</v>
      </c>
      <c r="D39" s="49">
        <v>0</v>
      </c>
      <c r="E39" s="49">
        <v>58</v>
      </c>
      <c r="F39" s="49">
        <v>0</v>
      </c>
      <c r="G39" s="47">
        <f t="shared" si="3"/>
        <v>10.2301</v>
      </c>
      <c r="H39" s="47"/>
      <c r="I39" s="47">
        <v>10.2301</v>
      </c>
      <c r="J39" s="47">
        <v>0</v>
      </c>
      <c r="K39" s="49">
        <v>0</v>
      </c>
    </row>
    <row r="40" spans="1:20" s="41" customFormat="1" ht="20.25" customHeight="1">
      <c r="A40" s="6"/>
      <c r="B40" s="54" t="s">
        <v>180</v>
      </c>
      <c r="C40" s="49">
        <f t="shared" si="2"/>
        <v>7</v>
      </c>
      <c r="D40" s="49">
        <v>0</v>
      </c>
      <c r="E40" s="49">
        <v>7</v>
      </c>
      <c r="F40" s="49">
        <v>0</v>
      </c>
      <c r="G40" s="47">
        <f t="shared" si="3"/>
        <v>1.0433</v>
      </c>
      <c r="H40" s="47"/>
      <c r="I40" s="47">
        <v>1.0433</v>
      </c>
      <c r="J40" s="47">
        <v>0</v>
      </c>
      <c r="K40" s="49">
        <v>0</v>
      </c>
      <c r="L40" s="1"/>
      <c r="M40" s="1"/>
      <c r="N40" s="1"/>
      <c r="O40" s="1"/>
      <c r="P40" s="1"/>
      <c r="Q40" s="1"/>
      <c r="R40" s="1"/>
      <c r="S40" s="1"/>
      <c r="T40" s="1"/>
    </row>
    <row r="41" spans="1:20" ht="20.25" customHeight="1">
      <c r="A41" s="43" t="s">
        <v>35</v>
      </c>
      <c r="B41" s="42"/>
      <c r="C41" s="58">
        <f>SUM(C42:C54)</f>
        <v>1073</v>
      </c>
      <c r="D41" s="58">
        <f aca="true" t="shared" si="4" ref="D41:K41">SUM(D42:D54)</f>
        <v>1032</v>
      </c>
      <c r="E41" s="58">
        <f t="shared" si="4"/>
        <v>40</v>
      </c>
      <c r="F41" s="58">
        <f t="shared" si="4"/>
        <v>1</v>
      </c>
      <c r="G41" s="59">
        <f t="shared" si="4"/>
        <v>71.160832</v>
      </c>
      <c r="H41" s="59">
        <f t="shared" si="4"/>
        <v>64.38742400000001</v>
      </c>
      <c r="I41" s="59">
        <f t="shared" si="4"/>
        <v>6.767886</v>
      </c>
      <c r="J41" s="59">
        <f t="shared" si="4"/>
        <v>0.005522</v>
      </c>
      <c r="K41" s="58">
        <f t="shared" si="4"/>
        <v>933515</v>
      </c>
      <c r="L41" s="41"/>
      <c r="M41" s="41"/>
      <c r="N41" s="41"/>
      <c r="O41" s="41"/>
      <c r="P41" s="41"/>
      <c r="Q41" s="41"/>
      <c r="R41" s="41"/>
      <c r="S41" s="41"/>
      <c r="T41" s="41"/>
    </row>
    <row r="42" spans="1:11" ht="20.25" customHeight="1">
      <c r="A42" s="6"/>
      <c r="B42" s="52" t="s">
        <v>121</v>
      </c>
      <c r="C42" s="49">
        <f>SUM(D42:F42)</f>
        <v>97</v>
      </c>
      <c r="D42" s="49">
        <v>97</v>
      </c>
      <c r="E42" s="49">
        <v>0</v>
      </c>
      <c r="F42" s="49">
        <v>0</v>
      </c>
      <c r="G42" s="47">
        <v>3.4892</v>
      </c>
      <c r="H42" s="47">
        <v>3.4892</v>
      </c>
      <c r="I42" s="47">
        <v>0</v>
      </c>
      <c r="J42" s="47">
        <v>0</v>
      </c>
      <c r="K42" s="49">
        <v>35807</v>
      </c>
    </row>
    <row r="43" spans="1:11" ht="20.25" customHeight="1">
      <c r="A43" s="6"/>
      <c r="B43" s="52" t="s">
        <v>122</v>
      </c>
      <c r="C43" s="49">
        <f aca="true" t="shared" si="5" ref="C43:C54">SUM(D43:F43)</f>
        <v>18</v>
      </c>
      <c r="D43" s="49">
        <v>18</v>
      </c>
      <c r="E43" s="49">
        <v>0</v>
      </c>
      <c r="F43" s="49">
        <v>0</v>
      </c>
      <c r="G43" s="47">
        <v>1.6119</v>
      </c>
      <c r="H43" s="47">
        <v>1.6119</v>
      </c>
      <c r="I43" s="47">
        <v>0</v>
      </c>
      <c r="J43" s="47">
        <v>0</v>
      </c>
      <c r="K43" s="49">
        <v>34703</v>
      </c>
    </row>
    <row r="44" spans="1:11" ht="20.25" customHeight="1">
      <c r="A44" s="6"/>
      <c r="B44" s="52" t="s">
        <v>123</v>
      </c>
      <c r="C44" s="49">
        <f t="shared" si="5"/>
        <v>89</v>
      </c>
      <c r="D44" s="49">
        <v>89</v>
      </c>
      <c r="E44" s="49">
        <v>0</v>
      </c>
      <c r="F44" s="49">
        <v>0</v>
      </c>
      <c r="G44" s="47">
        <v>4.311748</v>
      </c>
      <c r="H44" s="47">
        <v>4.311748</v>
      </c>
      <c r="I44" s="47">
        <v>0</v>
      </c>
      <c r="J44" s="47">
        <v>0</v>
      </c>
      <c r="K44" s="49">
        <v>76185</v>
      </c>
    </row>
    <row r="45" spans="1:11" ht="20.25" customHeight="1">
      <c r="A45" s="6"/>
      <c r="B45" s="52" t="s">
        <v>124</v>
      </c>
      <c r="C45" s="49">
        <f t="shared" si="5"/>
        <v>11</v>
      </c>
      <c r="D45" s="49">
        <v>11</v>
      </c>
      <c r="E45" s="49">
        <v>0</v>
      </c>
      <c r="F45" s="49">
        <v>0</v>
      </c>
      <c r="G45" s="47">
        <v>0.297474</v>
      </c>
      <c r="H45" s="47">
        <v>0.297474</v>
      </c>
      <c r="I45" s="47">
        <v>0</v>
      </c>
      <c r="J45" s="47">
        <v>0</v>
      </c>
      <c r="K45" s="49">
        <v>40894</v>
      </c>
    </row>
    <row r="46" spans="1:11" s="10" customFormat="1" ht="16.5">
      <c r="A46" s="6"/>
      <c r="B46" s="52" t="s">
        <v>125</v>
      </c>
      <c r="C46" s="49">
        <f t="shared" si="5"/>
        <v>68</v>
      </c>
      <c r="D46" s="49">
        <v>68</v>
      </c>
      <c r="E46" s="49">
        <v>0</v>
      </c>
      <c r="F46" s="49">
        <v>0</v>
      </c>
      <c r="G46" s="47">
        <v>3.5131</v>
      </c>
      <c r="H46" s="47">
        <v>3.5131</v>
      </c>
      <c r="I46" s="47">
        <v>0</v>
      </c>
      <c r="J46" s="47">
        <v>0</v>
      </c>
      <c r="K46" s="49">
        <v>52545</v>
      </c>
    </row>
    <row r="47" spans="1:11" s="10" customFormat="1" ht="20.25" customHeight="1">
      <c r="A47" s="6"/>
      <c r="B47" s="52" t="s">
        <v>126</v>
      </c>
      <c r="C47" s="49">
        <f t="shared" si="5"/>
        <v>22</v>
      </c>
      <c r="D47" s="49">
        <v>22</v>
      </c>
      <c r="E47" s="49">
        <v>0</v>
      </c>
      <c r="F47" s="49">
        <v>0</v>
      </c>
      <c r="G47" s="47">
        <v>1.532425</v>
      </c>
      <c r="H47" s="47">
        <v>1.532425</v>
      </c>
      <c r="I47" s="47">
        <v>0</v>
      </c>
      <c r="J47" s="47">
        <v>0</v>
      </c>
      <c r="K47" s="49">
        <v>35820</v>
      </c>
    </row>
    <row r="48" spans="1:11" s="10" customFormat="1" ht="20.25" customHeight="1">
      <c r="A48" s="6"/>
      <c r="B48" s="52" t="s">
        <v>127</v>
      </c>
      <c r="C48" s="49">
        <f t="shared" si="5"/>
        <v>17</v>
      </c>
      <c r="D48" s="49">
        <v>17</v>
      </c>
      <c r="E48" s="49">
        <v>0</v>
      </c>
      <c r="F48" s="49">
        <v>0</v>
      </c>
      <c r="G48" s="47">
        <v>0.948249</v>
      </c>
      <c r="H48" s="47">
        <v>0.948249</v>
      </c>
      <c r="I48" s="47">
        <v>0</v>
      </c>
      <c r="J48" s="47">
        <v>0</v>
      </c>
      <c r="K48" s="49">
        <v>36800</v>
      </c>
    </row>
    <row r="49" spans="1:11" s="10" customFormat="1" ht="20.25" customHeight="1">
      <c r="A49" s="6"/>
      <c r="B49" s="52" t="s">
        <v>128</v>
      </c>
      <c r="C49" s="49">
        <f t="shared" si="5"/>
        <v>42</v>
      </c>
      <c r="D49" s="49">
        <v>42</v>
      </c>
      <c r="E49" s="49">
        <v>0</v>
      </c>
      <c r="F49" s="49">
        <v>0</v>
      </c>
      <c r="G49" s="47">
        <v>4.3307</v>
      </c>
      <c r="H49" s="47">
        <v>4.3307</v>
      </c>
      <c r="I49" s="47">
        <v>0</v>
      </c>
      <c r="J49" s="47">
        <v>0</v>
      </c>
      <c r="K49" s="49">
        <v>18748</v>
      </c>
    </row>
    <row r="50" spans="1:11" ht="20.25" customHeight="1">
      <c r="A50" s="6"/>
      <c r="B50" s="52" t="s">
        <v>129</v>
      </c>
      <c r="C50" s="49">
        <f t="shared" si="5"/>
        <v>40</v>
      </c>
      <c r="D50" s="49">
        <v>0</v>
      </c>
      <c r="E50" s="49">
        <v>40</v>
      </c>
      <c r="F50" s="49">
        <v>0</v>
      </c>
      <c r="G50" s="47">
        <v>6.767886</v>
      </c>
      <c r="H50" s="47"/>
      <c r="I50" s="47">
        <v>6.767886</v>
      </c>
      <c r="J50" s="47">
        <v>0</v>
      </c>
      <c r="K50" s="49">
        <v>624</v>
      </c>
    </row>
    <row r="51" spans="1:11" ht="20.25" customHeight="1">
      <c r="A51" s="6"/>
      <c r="B51" s="52" t="s">
        <v>130</v>
      </c>
      <c r="C51" s="49">
        <f t="shared" si="5"/>
        <v>1</v>
      </c>
      <c r="D51" s="49">
        <v>0</v>
      </c>
      <c r="E51" s="49">
        <v>0</v>
      </c>
      <c r="F51" s="49">
        <v>1</v>
      </c>
      <c r="G51" s="47">
        <v>0.005522</v>
      </c>
      <c r="H51" s="47"/>
      <c r="I51" s="47">
        <v>0</v>
      </c>
      <c r="J51" s="47">
        <v>0.005522</v>
      </c>
      <c r="K51" s="49">
        <v>741</v>
      </c>
    </row>
    <row r="52" spans="1:11" ht="16.5">
      <c r="A52" s="6"/>
      <c r="B52" s="52" t="s">
        <v>131</v>
      </c>
      <c r="C52" s="49">
        <f t="shared" si="5"/>
        <v>242</v>
      </c>
      <c r="D52" s="49">
        <v>242</v>
      </c>
      <c r="E52" s="49">
        <v>0</v>
      </c>
      <c r="F52" s="49">
        <v>0</v>
      </c>
      <c r="G52" s="47">
        <v>10.539572</v>
      </c>
      <c r="H52" s="47">
        <v>10.539572</v>
      </c>
      <c r="I52" s="47">
        <v>0</v>
      </c>
      <c r="J52" s="47">
        <v>0</v>
      </c>
      <c r="K52" s="49">
        <v>119567</v>
      </c>
    </row>
    <row r="53" spans="1:11" ht="16.5">
      <c r="A53" s="6"/>
      <c r="B53" s="52" t="s">
        <v>132</v>
      </c>
      <c r="C53" s="49">
        <f t="shared" si="5"/>
        <v>268</v>
      </c>
      <c r="D53" s="49">
        <v>268</v>
      </c>
      <c r="E53" s="49">
        <v>0</v>
      </c>
      <c r="F53" s="49">
        <v>0</v>
      </c>
      <c r="G53" s="47">
        <v>20.873431</v>
      </c>
      <c r="H53" s="47">
        <v>20.873431</v>
      </c>
      <c r="I53" s="47">
        <v>0</v>
      </c>
      <c r="J53" s="47">
        <v>0</v>
      </c>
      <c r="K53" s="49">
        <v>277465</v>
      </c>
    </row>
    <row r="54" spans="1:11" ht="16.5">
      <c r="A54" s="6"/>
      <c r="B54" s="52" t="s">
        <v>133</v>
      </c>
      <c r="C54" s="49">
        <f t="shared" si="5"/>
        <v>158</v>
      </c>
      <c r="D54" s="49">
        <v>158</v>
      </c>
      <c r="E54" s="49">
        <v>0</v>
      </c>
      <c r="F54" s="49">
        <v>0</v>
      </c>
      <c r="G54" s="47">
        <v>12.939625</v>
      </c>
      <c r="H54" s="47">
        <v>12.939625</v>
      </c>
      <c r="I54" s="47">
        <v>0</v>
      </c>
      <c r="J54" s="47">
        <v>0</v>
      </c>
      <c r="K54" s="49">
        <v>203616</v>
      </c>
    </row>
    <row r="55" spans="1:20" ht="20.25" customHeight="1">
      <c r="A55" s="43" t="s">
        <v>20</v>
      </c>
      <c r="B55" s="40"/>
      <c r="C55" s="58">
        <f>SUM(C56:C73)</f>
        <v>141</v>
      </c>
      <c r="D55" s="58">
        <f aca="true" t="shared" si="6" ref="D55:K55">SUM(D56:D73)</f>
        <v>56</v>
      </c>
      <c r="E55" s="58">
        <f t="shared" si="6"/>
        <v>21</v>
      </c>
      <c r="F55" s="58">
        <f t="shared" si="6"/>
        <v>64</v>
      </c>
      <c r="G55" s="59">
        <f t="shared" si="6"/>
        <v>11.295967000000001</v>
      </c>
      <c r="H55" s="59">
        <f t="shared" si="6"/>
        <v>4.310887</v>
      </c>
      <c r="I55" s="59">
        <f t="shared" si="6"/>
        <v>4.19198</v>
      </c>
      <c r="J55" s="59">
        <f t="shared" si="6"/>
        <v>2.7931000000000004</v>
      </c>
      <c r="K55" s="58">
        <f t="shared" si="6"/>
        <v>324975</v>
      </c>
      <c r="L55" s="41"/>
      <c r="M55" s="41"/>
      <c r="N55" s="41"/>
      <c r="O55" s="41"/>
      <c r="P55" s="41"/>
      <c r="Q55" s="41"/>
      <c r="R55" s="41"/>
      <c r="S55" s="41"/>
      <c r="T55" s="41"/>
    </row>
    <row r="56" spans="1:11" ht="20.25" customHeight="1">
      <c r="A56" s="6"/>
      <c r="B56" s="52" t="s">
        <v>103</v>
      </c>
      <c r="C56" s="49">
        <f>D56+E56+F56</f>
        <v>2</v>
      </c>
      <c r="D56" s="49">
        <v>2</v>
      </c>
      <c r="E56" s="49">
        <v>0</v>
      </c>
      <c r="F56" s="49">
        <v>0</v>
      </c>
      <c r="G56" s="47">
        <f aca="true" t="shared" si="7" ref="G56:G73">H56+I56+J56</f>
        <v>0.035145</v>
      </c>
      <c r="H56" s="47">
        <v>0.035145</v>
      </c>
      <c r="I56" s="47">
        <v>0</v>
      </c>
      <c r="J56" s="47">
        <v>0</v>
      </c>
      <c r="K56" s="49">
        <v>400</v>
      </c>
    </row>
    <row r="57" spans="1:11" ht="20.25" customHeight="1">
      <c r="A57" s="6"/>
      <c r="B57" s="52" t="s">
        <v>104</v>
      </c>
      <c r="C57" s="49">
        <f aca="true" t="shared" si="8" ref="C57:C73">D57+E57+F57</f>
        <v>40</v>
      </c>
      <c r="D57" s="49">
        <v>27</v>
      </c>
      <c r="E57" s="49">
        <v>9</v>
      </c>
      <c r="F57" s="49">
        <v>4</v>
      </c>
      <c r="G57" s="47">
        <f t="shared" si="7"/>
        <v>2.4006</v>
      </c>
      <c r="H57" s="47">
        <v>1.1513</v>
      </c>
      <c r="I57" s="47">
        <v>1.1377</v>
      </c>
      <c r="J57" s="47">
        <v>0.1116</v>
      </c>
      <c r="K57" s="49">
        <v>22567</v>
      </c>
    </row>
    <row r="58" spans="1:11" ht="20.25" customHeight="1">
      <c r="A58" s="6"/>
      <c r="B58" s="52" t="s">
        <v>105</v>
      </c>
      <c r="C58" s="49">
        <f t="shared" si="8"/>
        <v>10</v>
      </c>
      <c r="D58" s="49">
        <v>9</v>
      </c>
      <c r="E58" s="49">
        <v>0</v>
      </c>
      <c r="F58" s="49">
        <v>1</v>
      </c>
      <c r="G58" s="47">
        <f t="shared" si="7"/>
        <v>1.5406</v>
      </c>
      <c r="H58" s="47">
        <v>1.3666</v>
      </c>
      <c r="I58" s="47">
        <v>0</v>
      </c>
      <c r="J58" s="47">
        <v>0.174</v>
      </c>
      <c r="K58" s="49">
        <v>60128</v>
      </c>
    </row>
    <row r="59" spans="1:11" ht="20.25" customHeight="1">
      <c r="A59" s="6"/>
      <c r="B59" s="52" t="s">
        <v>106</v>
      </c>
      <c r="C59" s="49">
        <f t="shared" si="8"/>
        <v>3</v>
      </c>
      <c r="D59" s="49">
        <v>3</v>
      </c>
      <c r="E59" s="49">
        <v>0</v>
      </c>
      <c r="F59" s="49">
        <v>0</v>
      </c>
      <c r="G59" s="47">
        <f t="shared" si="7"/>
        <v>0.0065</v>
      </c>
      <c r="H59" s="47">
        <v>0.0065</v>
      </c>
      <c r="I59" s="47">
        <v>0</v>
      </c>
      <c r="J59" s="47">
        <v>0</v>
      </c>
      <c r="K59" s="49">
        <v>233</v>
      </c>
    </row>
    <row r="60" spans="1:11" ht="20.25" customHeight="1">
      <c r="A60" s="6"/>
      <c r="B60" s="52" t="s">
        <v>107</v>
      </c>
      <c r="C60" s="49">
        <f t="shared" si="8"/>
        <v>17</v>
      </c>
      <c r="D60" s="49">
        <v>15</v>
      </c>
      <c r="E60" s="49">
        <v>0</v>
      </c>
      <c r="F60" s="49">
        <v>2</v>
      </c>
      <c r="G60" s="47">
        <f t="shared" si="7"/>
        <v>1.099042</v>
      </c>
      <c r="H60" s="47">
        <v>1.099042</v>
      </c>
      <c r="I60" s="47">
        <v>0</v>
      </c>
      <c r="J60" s="47">
        <v>0</v>
      </c>
      <c r="K60" s="49">
        <v>100720</v>
      </c>
    </row>
    <row r="61" spans="1:11" ht="20.25" customHeight="1">
      <c r="A61" s="6"/>
      <c r="B61" s="52" t="s">
        <v>108</v>
      </c>
      <c r="C61" s="49">
        <f t="shared" si="8"/>
        <v>5</v>
      </c>
      <c r="D61" s="49">
        <v>0</v>
      </c>
      <c r="E61" s="49">
        <v>0</v>
      </c>
      <c r="F61" s="49">
        <v>5</v>
      </c>
      <c r="G61" s="47">
        <f t="shared" si="7"/>
        <v>0.4172</v>
      </c>
      <c r="H61" s="47">
        <v>0</v>
      </c>
      <c r="I61" s="47"/>
      <c r="J61" s="47">
        <v>0.4172</v>
      </c>
      <c r="K61" s="49">
        <v>47155</v>
      </c>
    </row>
    <row r="62" spans="1:11" ht="20.25" customHeight="1">
      <c r="A62" s="4"/>
      <c r="B62" s="53" t="s">
        <v>42</v>
      </c>
      <c r="C62" s="60">
        <f t="shared" si="8"/>
        <v>30</v>
      </c>
      <c r="D62" s="60">
        <v>0</v>
      </c>
      <c r="E62" s="60">
        <v>0</v>
      </c>
      <c r="F62" s="60">
        <v>30</v>
      </c>
      <c r="G62" s="61">
        <f t="shared" si="7"/>
        <v>0.6523</v>
      </c>
      <c r="H62" s="61">
        <v>0.6523</v>
      </c>
      <c r="I62" s="61">
        <v>0</v>
      </c>
      <c r="J62" s="61">
        <v>0</v>
      </c>
      <c r="K62" s="60">
        <v>16308</v>
      </c>
    </row>
    <row r="63" spans="1:11" ht="20.25" customHeight="1">
      <c r="A63" s="44"/>
      <c r="B63" s="70" t="s">
        <v>43</v>
      </c>
      <c r="C63" s="50">
        <f t="shared" si="8"/>
        <v>2</v>
      </c>
      <c r="D63" s="50">
        <v>0</v>
      </c>
      <c r="E63" s="50">
        <v>2</v>
      </c>
      <c r="F63" s="50">
        <v>0</v>
      </c>
      <c r="G63" s="57">
        <f t="shared" si="7"/>
        <v>0.0369</v>
      </c>
      <c r="H63" s="57">
        <v>0</v>
      </c>
      <c r="I63" s="57">
        <v>0.0369</v>
      </c>
      <c r="J63" s="57">
        <v>0</v>
      </c>
      <c r="K63" s="50">
        <v>5670</v>
      </c>
    </row>
    <row r="64" spans="1:11" ht="20.25" customHeight="1">
      <c r="A64" s="6"/>
      <c r="B64" s="52" t="s">
        <v>109</v>
      </c>
      <c r="C64" s="49">
        <f t="shared" si="8"/>
        <v>8</v>
      </c>
      <c r="D64" s="49">
        <v>0</v>
      </c>
      <c r="E64" s="49">
        <v>8</v>
      </c>
      <c r="F64" s="49">
        <v>0</v>
      </c>
      <c r="G64" s="47">
        <f t="shared" si="7"/>
        <v>3.01738</v>
      </c>
      <c r="H64" s="47">
        <v>0</v>
      </c>
      <c r="I64" s="47">
        <v>3.01738</v>
      </c>
      <c r="J64" s="47">
        <v>0</v>
      </c>
      <c r="K64" s="49">
        <v>0</v>
      </c>
    </row>
    <row r="65" spans="1:11" ht="20.25" customHeight="1">
      <c r="A65" s="6"/>
      <c r="B65" s="52" t="s">
        <v>110</v>
      </c>
      <c r="C65" s="49">
        <f t="shared" si="8"/>
        <v>2</v>
      </c>
      <c r="D65" s="49">
        <v>0</v>
      </c>
      <c r="E65" s="49">
        <v>2</v>
      </c>
      <c r="F65" s="49">
        <v>0</v>
      </c>
      <c r="G65" s="47">
        <f t="shared" si="7"/>
        <v>0.1263</v>
      </c>
      <c r="H65" s="47">
        <v>0</v>
      </c>
      <c r="I65" s="47">
        <v>0</v>
      </c>
      <c r="J65" s="47">
        <v>0.1263</v>
      </c>
      <c r="K65" s="49">
        <v>2652</v>
      </c>
    </row>
    <row r="66" spans="1:11" ht="20.25" customHeight="1">
      <c r="A66" s="6"/>
      <c r="B66" s="52" t="s">
        <v>111</v>
      </c>
      <c r="C66" s="49">
        <f t="shared" si="8"/>
        <v>1</v>
      </c>
      <c r="D66" s="49">
        <v>0</v>
      </c>
      <c r="E66" s="49">
        <v>0</v>
      </c>
      <c r="F66" s="49">
        <v>1</v>
      </c>
      <c r="G66" s="47">
        <f t="shared" si="7"/>
        <v>0.0281</v>
      </c>
      <c r="H66" s="47"/>
      <c r="I66" s="47">
        <v>0</v>
      </c>
      <c r="J66" s="47">
        <v>0.0281</v>
      </c>
      <c r="K66" s="49">
        <v>1332</v>
      </c>
    </row>
    <row r="67" spans="1:11" ht="20.25" customHeight="1">
      <c r="A67" s="6"/>
      <c r="B67" s="52" t="s">
        <v>112</v>
      </c>
      <c r="C67" s="49">
        <f t="shared" si="8"/>
        <v>5</v>
      </c>
      <c r="D67" s="49">
        <v>0</v>
      </c>
      <c r="E67" s="49">
        <v>0</v>
      </c>
      <c r="F67" s="49">
        <v>5</v>
      </c>
      <c r="G67" s="47">
        <f t="shared" si="7"/>
        <v>1.07</v>
      </c>
      <c r="H67" s="47">
        <v>0</v>
      </c>
      <c r="I67" s="47">
        <v>0</v>
      </c>
      <c r="J67" s="47">
        <v>1.07</v>
      </c>
      <c r="K67" s="49">
        <v>33399</v>
      </c>
    </row>
    <row r="68" spans="1:11" ht="20.25" customHeight="1">
      <c r="A68" s="6"/>
      <c r="B68" s="52" t="s">
        <v>113</v>
      </c>
      <c r="C68" s="49">
        <f t="shared" si="8"/>
        <v>5</v>
      </c>
      <c r="D68" s="49">
        <v>0</v>
      </c>
      <c r="E68" s="49">
        <v>0</v>
      </c>
      <c r="F68" s="49">
        <v>5</v>
      </c>
      <c r="G68" s="47">
        <f t="shared" si="7"/>
        <v>0.1945</v>
      </c>
      <c r="H68" s="47">
        <v>0</v>
      </c>
      <c r="I68" s="47">
        <v>0</v>
      </c>
      <c r="J68" s="47">
        <v>0.1945</v>
      </c>
      <c r="K68" s="49">
        <v>6544</v>
      </c>
    </row>
    <row r="69" spans="1:11" ht="20.25" customHeight="1">
      <c r="A69" s="6"/>
      <c r="B69" s="52" t="s">
        <v>114</v>
      </c>
      <c r="C69" s="49">
        <f t="shared" si="8"/>
        <v>2</v>
      </c>
      <c r="D69" s="49">
        <v>0</v>
      </c>
      <c r="E69" s="49">
        <v>0</v>
      </c>
      <c r="F69" s="49">
        <v>2</v>
      </c>
      <c r="G69" s="47">
        <f t="shared" si="7"/>
        <v>0.1473</v>
      </c>
      <c r="H69" s="47">
        <v>0</v>
      </c>
      <c r="I69" s="47">
        <v>0</v>
      </c>
      <c r="J69" s="47">
        <v>0.1473</v>
      </c>
      <c r="K69" s="49">
        <v>4622</v>
      </c>
    </row>
    <row r="70" spans="1:11" ht="20.25" customHeight="1">
      <c r="A70" s="6"/>
      <c r="B70" s="52" t="s">
        <v>115</v>
      </c>
      <c r="C70" s="49">
        <f t="shared" si="8"/>
        <v>4</v>
      </c>
      <c r="D70" s="49">
        <v>0</v>
      </c>
      <c r="E70" s="49">
        <v>0</v>
      </c>
      <c r="F70" s="49">
        <v>4</v>
      </c>
      <c r="G70" s="47">
        <f t="shared" si="7"/>
        <v>0.2778</v>
      </c>
      <c r="H70" s="47">
        <v>0</v>
      </c>
      <c r="I70" s="47">
        <v>0</v>
      </c>
      <c r="J70" s="47">
        <v>0.2778</v>
      </c>
      <c r="K70" s="49">
        <v>13185</v>
      </c>
    </row>
    <row r="71" spans="1:11" ht="20.25" customHeight="1">
      <c r="A71" s="6"/>
      <c r="B71" s="52" t="s">
        <v>116</v>
      </c>
      <c r="C71" s="49">
        <f t="shared" si="8"/>
        <v>1</v>
      </c>
      <c r="D71" s="49">
        <v>0</v>
      </c>
      <c r="E71" s="49">
        <v>0</v>
      </c>
      <c r="F71" s="49">
        <v>1</v>
      </c>
      <c r="G71" s="47">
        <f t="shared" si="7"/>
        <v>0.0375</v>
      </c>
      <c r="H71" s="47">
        <v>0</v>
      </c>
      <c r="I71" s="47">
        <v>0</v>
      </c>
      <c r="J71" s="47">
        <v>0.0375</v>
      </c>
      <c r="K71" s="49">
        <v>1776</v>
      </c>
    </row>
    <row r="72" spans="1:11" ht="20.25" customHeight="1">
      <c r="A72" s="6"/>
      <c r="B72" s="52" t="s">
        <v>117</v>
      </c>
      <c r="C72" s="49">
        <f t="shared" si="8"/>
        <v>2</v>
      </c>
      <c r="D72" s="49"/>
      <c r="E72" s="49"/>
      <c r="F72" s="49">
        <v>2</v>
      </c>
      <c r="G72" s="47">
        <f t="shared" si="7"/>
        <v>0.1354</v>
      </c>
      <c r="H72" s="47"/>
      <c r="I72" s="47"/>
      <c r="J72" s="47">
        <v>0.1354</v>
      </c>
      <c r="K72" s="49">
        <v>6228</v>
      </c>
    </row>
    <row r="73" spans="1:20" s="41" customFormat="1" ht="20.25" customHeight="1">
      <c r="A73" s="6"/>
      <c r="B73" s="52" t="s">
        <v>118</v>
      </c>
      <c r="C73" s="49">
        <f t="shared" si="8"/>
        <v>2</v>
      </c>
      <c r="D73" s="49"/>
      <c r="E73" s="49"/>
      <c r="F73" s="49">
        <v>2</v>
      </c>
      <c r="G73" s="47">
        <f t="shared" si="7"/>
        <v>0.0734</v>
      </c>
      <c r="H73" s="47"/>
      <c r="I73" s="47"/>
      <c r="J73" s="47">
        <v>0.0734</v>
      </c>
      <c r="K73" s="49">
        <v>2056</v>
      </c>
      <c r="L73" s="1"/>
      <c r="M73" s="1"/>
      <c r="N73" s="1"/>
      <c r="O73" s="1"/>
      <c r="P73" s="1"/>
      <c r="Q73" s="1"/>
      <c r="R73" s="1"/>
      <c r="S73" s="1"/>
      <c r="T73" s="1"/>
    </row>
    <row r="74" spans="1:20" ht="20.25" customHeight="1">
      <c r="A74" s="43" t="s">
        <v>36</v>
      </c>
      <c r="B74" s="40"/>
      <c r="C74" s="58">
        <f>SUM(C75:C81)</f>
        <v>805</v>
      </c>
      <c r="D74" s="58">
        <f aca="true" t="shared" si="9" ref="D74:K74">SUM(D75:D81)</f>
        <v>535</v>
      </c>
      <c r="E74" s="58">
        <f t="shared" si="9"/>
        <v>255</v>
      </c>
      <c r="F74" s="58">
        <f t="shared" si="9"/>
        <v>15</v>
      </c>
      <c r="G74" s="59">
        <f t="shared" si="9"/>
        <v>100.55479999999999</v>
      </c>
      <c r="H74" s="59">
        <f t="shared" si="9"/>
        <v>68.4473</v>
      </c>
      <c r="I74" s="59">
        <f t="shared" si="9"/>
        <v>29.050200000000004</v>
      </c>
      <c r="J74" s="59">
        <f t="shared" si="9"/>
        <v>3.0572999999999997</v>
      </c>
      <c r="K74" s="58">
        <f t="shared" si="9"/>
        <v>1121698</v>
      </c>
      <c r="L74" s="41"/>
      <c r="M74" s="41"/>
      <c r="N74" s="41"/>
      <c r="O74" s="41"/>
      <c r="P74" s="41"/>
      <c r="Q74" s="41"/>
      <c r="R74" s="41"/>
      <c r="S74" s="41"/>
      <c r="T74" s="41"/>
    </row>
    <row r="75" spans="1:11" ht="20.25" customHeight="1">
      <c r="A75" s="6"/>
      <c r="B75" s="52" t="s">
        <v>44</v>
      </c>
      <c r="C75" s="49">
        <f>SUM(D75:F75)</f>
        <v>2</v>
      </c>
      <c r="D75" s="49">
        <v>0</v>
      </c>
      <c r="E75" s="49">
        <v>0</v>
      </c>
      <c r="F75" s="49">
        <v>2</v>
      </c>
      <c r="G75" s="47">
        <v>0.2926</v>
      </c>
      <c r="H75" s="47">
        <v>0</v>
      </c>
      <c r="I75" s="47">
        <v>0</v>
      </c>
      <c r="J75" s="47">
        <v>0.2926</v>
      </c>
      <c r="K75" s="49">
        <v>1047</v>
      </c>
    </row>
    <row r="76" spans="1:20" s="10" customFormat="1" ht="20.25" customHeight="1">
      <c r="A76" s="6"/>
      <c r="B76" s="52" t="s">
        <v>78</v>
      </c>
      <c r="C76" s="49">
        <f aca="true" t="shared" si="10" ref="C76:C81">SUM(D76:F76)</f>
        <v>2</v>
      </c>
      <c r="D76" s="49">
        <v>0</v>
      </c>
      <c r="E76" s="49">
        <v>0</v>
      </c>
      <c r="F76" s="49">
        <v>2</v>
      </c>
      <c r="G76" s="47">
        <v>1.398</v>
      </c>
      <c r="H76" s="47">
        <v>0</v>
      </c>
      <c r="I76" s="47">
        <v>0</v>
      </c>
      <c r="J76" s="47">
        <v>1.398</v>
      </c>
      <c r="K76" s="49">
        <v>6990</v>
      </c>
      <c r="L76" s="1"/>
      <c r="M76" s="1"/>
      <c r="N76" s="1"/>
      <c r="O76" s="1"/>
      <c r="P76" s="1"/>
      <c r="Q76" s="1"/>
      <c r="R76" s="1"/>
      <c r="S76" s="1"/>
      <c r="T76" s="1"/>
    </row>
    <row r="77" spans="1:20" s="10" customFormat="1" ht="20.25" customHeight="1">
      <c r="A77" s="6"/>
      <c r="B77" s="52" t="s">
        <v>79</v>
      </c>
      <c r="C77" s="49">
        <f t="shared" si="10"/>
        <v>6</v>
      </c>
      <c r="D77" s="49">
        <v>0</v>
      </c>
      <c r="E77" s="49">
        <v>0</v>
      </c>
      <c r="F77" s="49">
        <v>6</v>
      </c>
      <c r="G77" s="47">
        <v>0.6892</v>
      </c>
      <c r="H77" s="47">
        <v>0</v>
      </c>
      <c r="I77" s="47">
        <v>0</v>
      </c>
      <c r="J77" s="47">
        <v>0.6892</v>
      </c>
      <c r="K77" s="49">
        <v>3016</v>
      </c>
      <c r="L77" s="1"/>
      <c r="M77" s="1"/>
      <c r="N77" s="1"/>
      <c r="O77" s="1"/>
      <c r="P77" s="1"/>
      <c r="Q77" s="1"/>
      <c r="R77" s="1"/>
      <c r="S77" s="1"/>
      <c r="T77" s="1"/>
    </row>
    <row r="78" spans="1:20" s="10" customFormat="1" ht="20.25" customHeight="1">
      <c r="A78" s="6"/>
      <c r="B78" s="52" t="s">
        <v>45</v>
      </c>
      <c r="C78" s="49">
        <f t="shared" si="10"/>
        <v>1</v>
      </c>
      <c r="D78" s="49">
        <v>0</v>
      </c>
      <c r="E78" s="49">
        <v>0</v>
      </c>
      <c r="F78" s="49">
        <v>1</v>
      </c>
      <c r="G78" s="47">
        <v>0.0696</v>
      </c>
      <c r="H78" s="47">
        <v>0</v>
      </c>
      <c r="I78" s="47">
        <v>0</v>
      </c>
      <c r="J78" s="47">
        <v>0.0696</v>
      </c>
      <c r="K78" s="49">
        <v>327</v>
      </c>
      <c r="L78" s="1"/>
      <c r="M78" s="1"/>
      <c r="N78" s="1"/>
      <c r="O78" s="1"/>
      <c r="P78" s="1"/>
      <c r="Q78" s="1"/>
      <c r="R78" s="1"/>
      <c r="S78" s="1"/>
      <c r="T78" s="1"/>
    </row>
    <row r="79" spans="1:21" s="41" customFormat="1" ht="20.25" customHeight="1">
      <c r="A79" s="6"/>
      <c r="B79" s="52" t="s">
        <v>80</v>
      </c>
      <c r="C79" s="49">
        <f t="shared" si="10"/>
        <v>80</v>
      </c>
      <c r="D79" s="49">
        <v>67</v>
      </c>
      <c r="E79" s="49">
        <v>13</v>
      </c>
      <c r="F79" s="49">
        <v>0</v>
      </c>
      <c r="G79" s="47">
        <f>SUM(H79:J79)</f>
        <v>9.6566</v>
      </c>
      <c r="H79" s="47">
        <v>9.0351</v>
      </c>
      <c r="I79" s="47">
        <v>0.6215</v>
      </c>
      <c r="J79" s="47">
        <v>0</v>
      </c>
      <c r="K79" s="49">
        <v>59322</v>
      </c>
      <c r="L79" s="10"/>
      <c r="M79" s="10"/>
      <c r="N79" s="10"/>
      <c r="O79" s="10"/>
      <c r="P79" s="1"/>
      <c r="Q79" s="1"/>
      <c r="R79" s="1"/>
      <c r="S79" s="1"/>
      <c r="T79" s="1"/>
      <c r="U79" s="1"/>
    </row>
    <row r="80" spans="1:21" ht="20.25" customHeight="1">
      <c r="A80" s="6"/>
      <c r="B80" s="52" t="s">
        <v>81</v>
      </c>
      <c r="C80" s="49">
        <f t="shared" si="10"/>
        <v>645</v>
      </c>
      <c r="D80" s="49">
        <v>443</v>
      </c>
      <c r="E80" s="49">
        <v>198</v>
      </c>
      <c r="F80" s="49">
        <v>4</v>
      </c>
      <c r="G80" s="47">
        <f>SUM(H80:J80)</f>
        <v>83.7871</v>
      </c>
      <c r="H80" s="47">
        <v>57.0701</v>
      </c>
      <c r="I80" s="47">
        <v>26.1091</v>
      </c>
      <c r="J80" s="47">
        <v>0.6079</v>
      </c>
      <c r="K80" s="49">
        <v>999224</v>
      </c>
      <c r="U80" s="41"/>
    </row>
    <row r="81" spans="1:20" ht="20.25" customHeight="1">
      <c r="A81" s="6"/>
      <c r="B81" s="52" t="s">
        <v>82</v>
      </c>
      <c r="C81" s="49">
        <f t="shared" si="10"/>
        <v>69</v>
      </c>
      <c r="D81" s="49">
        <v>25</v>
      </c>
      <c r="E81" s="49">
        <v>44</v>
      </c>
      <c r="F81" s="49">
        <v>0</v>
      </c>
      <c r="G81" s="47">
        <f>SUM(H81:J81)</f>
        <v>4.6617</v>
      </c>
      <c r="H81" s="47">
        <v>2.3421</v>
      </c>
      <c r="I81" s="47">
        <v>2.3196</v>
      </c>
      <c r="J81" s="47">
        <v>0</v>
      </c>
      <c r="K81" s="49">
        <v>51772</v>
      </c>
      <c r="P81" s="41"/>
      <c r="Q81" s="41"/>
      <c r="R81" s="41"/>
      <c r="S81" s="41"/>
      <c r="T81" s="41"/>
    </row>
    <row r="82" spans="1:15" ht="20.25" customHeight="1">
      <c r="A82" s="43" t="s">
        <v>37</v>
      </c>
      <c r="B82" s="42"/>
      <c r="C82" s="58">
        <f>SUM(C83:C106)</f>
        <v>627</v>
      </c>
      <c r="D82" s="58">
        <f aca="true" t="shared" si="11" ref="D82:K82">SUM(D83:D106)</f>
        <v>537</v>
      </c>
      <c r="E82" s="58">
        <f t="shared" si="11"/>
        <v>78</v>
      </c>
      <c r="F82" s="58">
        <f t="shared" si="11"/>
        <v>12</v>
      </c>
      <c r="G82" s="59">
        <f t="shared" si="11"/>
        <v>47.041512000000004</v>
      </c>
      <c r="H82" s="59">
        <f t="shared" si="11"/>
        <v>39.426908</v>
      </c>
      <c r="I82" s="59">
        <f t="shared" si="11"/>
        <v>7.109721000000001</v>
      </c>
      <c r="J82" s="59">
        <f t="shared" si="11"/>
        <v>0.504883</v>
      </c>
      <c r="K82" s="58">
        <f t="shared" si="11"/>
        <v>511536</v>
      </c>
      <c r="L82" s="41"/>
      <c r="M82" s="41"/>
      <c r="N82" s="41"/>
      <c r="O82" s="41"/>
    </row>
    <row r="83" spans="1:11" ht="20.25" customHeight="1">
      <c r="A83" s="6"/>
      <c r="B83" s="52" t="s">
        <v>63</v>
      </c>
      <c r="C83" s="49">
        <f aca="true" t="shared" si="12" ref="C83:C106">D83+E83+F83</f>
        <v>1</v>
      </c>
      <c r="D83" s="49">
        <v>0</v>
      </c>
      <c r="E83" s="49">
        <v>0</v>
      </c>
      <c r="F83" s="49">
        <v>1</v>
      </c>
      <c r="G83" s="47">
        <f>H83+I83+J83</f>
        <v>0.1355</v>
      </c>
      <c r="H83" s="47">
        <v>0</v>
      </c>
      <c r="I83" s="47">
        <v>0</v>
      </c>
      <c r="J83" s="47">
        <v>0.1355</v>
      </c>
      <c r="K83" s="49">
        <v>2249</v>
      </c>
    </row>
    <row r="84" spans="1:11" ht="20.25" customHeight="1">
      <c r="A84" s="6"/>
      <c r="B84" s="63" t="s">
        <v>134</v>
      </c>
      <c r="C84" s="49">
        <f t="shared" si="12"/>
        <v>1</v>
      </c>
      <c r="D84" s="49">
        <v>1</v>
      </c>
      <c r="E84" s="49">
        <v>0</v>
      </c>
      <c r="F84" s="49">
        <v>0</v>
      </c>
      <c r="G84" s="47">
        <f>H84+I84+J84</f>
        <v>0.019147</v>
      </c>
      <c r="H84" s="47">
        <v>0.019147</v>
      </c>
      <c r="I84" s="47">
        <v>0</v>
      </c>
      <c r="J84" s="47">
        <v>0</v>
      </c>
      <c r="K84" s="49">
        <v>590</v>
      </c>
    </row>
    <row r="85" spans="1:11" ht="20.25" customHeight="1">
      <c r="A85" s="6"/>
      <c r="B85" s="52" t="s">
        <v>64</v>
      </c>
      <c r="C85" s="49">
        <f t="shared" si="12"/>
        <v>1</v>
      </c>
      <c r="D85" s="49">
        <v>1</v>
      </c>
      <c r="E85" s="49">
        <v>0</v>
      </c>
      <c r="F85" s="49">
        <v>0</v>
      </c>
      <c r="G85" s="47">
        <f aca="true" t="shared" si="13" ref="G85:G106">H85+I85+J85</f>
        <v>0.0104</v>
      </c>
      <c r="H85" s="47">
        <v>0.0104</v>
      </c>
      <c r="I85" s="47">
        <v>0</v>
      </c>
      <c r="J85" s="47">
        <v>0</v>
      </c>
      <c r="K85" s="49">
        <v>100</v>
      </c>
    </row>
    <row r="86" spans="1:11" ht="20.25" customHeight="1">
      <c r="A86" s="6"/>
      <c r="B86" s="52" t="s">
        <v>46</v>
      </c>
      <c r="C86" s="49">
        <f t="shared" si="12"/>
        <v>111</v>
      </c>
      <c r="D86" s="49">
        <v>94</v>
      </c>
      <c r="E86" s="49">
        <v>17</v>
      </c>
      <c r="F86" s="49">
        <v>0</v>
      </c>
      <c r="G86" s="47">
        <f t="shared" si="13"/>
        <v>7.0981000000000005</v>
      </c>
      <c r="H86" s="47">
        <v>6.8437</v>
      </c>
      <c r="I86" s="47">
        <v>0.2544</v>
      </c>
      <c r="J86" s="47">
        <v>0</v>
      </c>
      <c r="K86" s="49">
        <v>121260</v>
      </c>
    </row>
    <row r="87" spans="1:11" ht="20.25" customHeight="1">
      <c r="A87" s="6"/>
      <c r="B87" s="52" t="s">
        <v>135</v>
      </c>
      <c r="C87" s="49">
        <f t="shared" si="12"/>
        <v>8</v>
      </c>
      <c r="D87" s="49">
        <v>8</v>
      </c>
      <c r="E87" s="49">
        <v>0</v>
      </c>
      <c r="F87" s="49">
        <v>0</v>
      </c>
      <c r="G87" s="47">
        <f t="shared" si="13"/>
        <v>0.2172</v>
      </c>
      <c r="H87" s="47">
        <v>0.2172</v>
      </c>
      <c r="I87" s="47">
        <v>0</v>
      </c>
      <c r="J87" s="47">
        <v>0</v>
      </c>
      <c r="K87" s="49">
        <v>4486</v>
      </c>
    </row>
    <row r="88" spans="1:11" ht="20.25" customHeight="1">
      <c r="A88" s="6"/>
      <c r="B88" s="52" t="s">
        <v>47</v>
      </c>
      <c r="C88" s="49">
        <f t="shared" si="12"/>
        <v>15</v>
      </c>
      <c r="D88" s="49">
        <v>6</v>
      </c>
      <c r="E88" s="49">
        <v>5</v>
      </c>
      <c r="F88" s="49">
        <v>4</v>
      </c>
      <c r="G88" s="47">
        <f t="shared" si="13"/>
        <v>1.413376</v>
      </c>
      <c r="H88" s="47">
        <v>1.319601</v>
      </c>
      <c r="I88" s="47">
        <v>0.069992</v>
      </c>
      <c r="J88" s="47">
        <v>0.023783</v>
      </c>
      <c r="K88" s="49">
        <v>21338</v>
      </c>
    </row>
    <row r="89" spans="1:11" ht="20.25" customHeight="1">
      <c r="A89" s="6"/>
      <c r="B89" s="52" t="s">
        <v>48</v>
      </c>
      <c r="C89" s="49">
        <f t="shared" si="12"/>
        <v>15</v>
      </c>
      <c r="D89" s="49">
        <v>10</v>
      </c>
      <c r="E89" s="49">
        <v>5</v>
      </c>
      <c r="F89" s="49">
        <v>0</v>
      </c>
      <c r="G89" s="47">
        <f t="shared" si="13"/>
        <v>1.0957999999999999</v>
      </c>
      <c r="H89" s="47">
        <v>0.709</v>
      </c>
      <c r="I89" s="47">
        <v>0.3868</v>
      </c>
      <c r="J89" s="47">
        <v>0</v>
      </c>
      <c r="K89" s="49">
        <v>8821</v>
      </c>
    </row>
    <row r="90" spans="1:11" ht="20.25" customHeight="1">
      <c r="A90" s="6"/>
      <c r="B90" s="52" t="s">
        <v>49</v>
      </c>
      <c r="C90" s="49">
        <f t="shared" si="12"/>
        <v>53</v>
      </c>
      <c r="D90" s="49">
        <v>42</v>
      </c>
      <c r="E90" s="49">
        <v>11</v>
      </c>
      <c r="F90" s="49">
        <v>0</v>
      </c>
      <c r="G90" s="47">
        <f t="shared" si="13"/>
        <v>7.1836</v>
      </c>
      <c r="H90" s="47">
        <v>3.3029</v>
      </c>
      <c r="I90" s="47">
        <v>3.8807</v>
      </c>
      <c r="J90" s="47">
        <v>0</v>
      </c>
      <c r="K90" s="49">
        <v>42158</v>
      </c>
    </row>
    <row r="91" spans="1:11" ht="20.25" customHeight="1">
      <c r="A91" s="6"/>
      <c r="B91" s="63" t="s">
        <v>136</v>
      </c>
      <c r="C91" s="49">
        <f t="shared" si="12"/>
        <v>1</v>
      </c>
      <c r="D91" s="49">
        <v>1</v>
      </c>
      <c r="E91" s="49">
        <v>0</v>
      </c>
      <c r="F91" s="49">
        <v>0</v>
      </c>
      <c r="G91" s="47">
        <f t="shared" si="13"/>
        <v>0.0007</v>
      </c>
      <c r="H91" s="47">
        <v>0.0007</v>
      </c>
      <c r="I91" s="47">
        <v>0</v>
      </c>
      <c r="J91" s="47">
        <v>0</v>
      </c>
      <c r="K91" s="49">
        <v>7</v>
      </c>
    </row>
    <row r="92" spans="1:11" ht="20.25" customHeight="1">
      <c r="A92" s="4"/>
      <c r="B92" s="53" t="s">
        <v>50</v>
      </c>
      <c r="C92" s="60">
        <f t="shared" si="12"/>
        <v>32</v>
      </c>
      <c r="D92" s="60">
        <v>31</v>
      </c>
      <c r="E92" s="60">
        <v>1</v>
      </c>
      <c r="F92" s="60">
        <v>0</v>
      </c>
      <c r="G92" s="61">
        <f t="shared" si="13"/>
        <v>1.4571999999999998</v>
      </c>
      <c r="H92" s="61">
        <v>1.4142</v>
      </c>
      <c r="I92" s="61">
        <v>0.043</v>
      </c>
      <c r="J92" s="61">
        <v>0</v>
      </c>
      <c r="K92" s="60">
        <v>6053</v>
      </c>
    </row>
    <row r="93" spans="1:11" ht="20.25" customHeight="1">
      <c r="A93" s="44"/>
      <c r="B93" s="70" t="s">
        <v>65</v>
      </c>
      <c r="C93" s="50">
        <f t="shared" si="12"/>
        <v>1</v>
      </c>
      <c r="D93" s="50">
        <v>1</v>
      </c>
      <c r="E93" s="50">
        <v>0</v>
      </c>
      <c r="F93" s="50">
        <v>0</v>
      </c>
      <c r="G93" s="57">
        <f t="shared" si="13"/>
        <v>0.004</v>
      </c>
      <c r="H93" s="57">
        <v>0.004</v>
      </c>
      <c r="I93" s="57">
        <v>0</v>
      </c>
      <c r="J93" s="57">
        <v>0</v>
      </c>
      <c r="K93" s="50">
        <v>55</v>
      </c>
    </row>
    <row r="94" spans="1:11" ht="20.25" customHeight="1">
      <c r="A94" s="6"/>
      <c r="B94" s="52" t="s">
        <v>66</v>
      </c>
      <c r="C94" s="49">
        <f t="shared" si="12"/>
        <v>1</v>
      </c>
      <c r="D94" s="49">
        <v>1</v>
      </c>
      <c r="E94" s="49">
        <v>0</v>
      </c>
      <c r="F94" s="49">
        <v>0</v>
      </c>
      <c r="G94" s="47">
        <f t="shared" si="13"/>
        <v>0.0735</v>
      </c>
      <c r="H94" s="47">
        <v>0.0735</v>
      </c>
      <c r="I94" s="47">
        <v>0</v>
      </c>
      <c r="J94" s="47">
        <v>0</v>
      </c>
      <c r="K94" s="49">
        <v>603</v>
      </c>
    </row>
    <row r="95" spans="1:11" ht="20.25" customHeight="1">
      <c r="A95" s="6"/>
      <c r="B95" s="52" t="s">
        <v>67</v>
      </c>
      <c r="C95" s="49">
        <f t="shared" si="12"/>
        <v>62</v>
      </c>
      <c r="D95" s="49">
        <v>58</v>
      </c>
      <c r="E95" s="49">
        <v>4</v>
      </c>
      <c r="F95" s="49">
        <v>0</v>
      </c>
      <c r="G95" s="47">
        <f t="shared" si="13"/>
        <v>3.5763999999999996</v>
      </c>
      <c r="H95" s="47">
        <v>3.4393</v>
      </c>
      <c r="I95" s="47">
        <v>0.1371</v>
      </c>
      <c r="J95" s="47">
        <v>0</v>
      </c>
      <c r="K95" s="49">
        <v>52784</v>
      </c>
    </row>
    <row r="96" spans="1:11" ht="20.25" customHeight="1">
      <c r="A96" s="6"/>
      <c r="B96" s="63" t="s">
        <v>137</v>
      </c>
      <c r="C96" s="49">
        <f t="shared" si="12"/>
        <v>37</v>
      </c>
      <c r="D96" s="49">
        <v>35</v>
      </c>
      <c r="E96" s="49">
        <v>2</v>
      </c>
      <c r="F96" s="49">
        <v>0</v>
      </c>
      <c r="G96" s="47">
        <f t="shared" si="13"/>
        <v>1.0344389999999999</v>
      </c>
      <c r="H96" s="47">
        <v>1.033839</v>
      </c>
      <c r="I96" s="47">
        <v>0.0006</v>
      </c>
      <c r="J96" s="47">
        <v>0</v>
      </c>
      <c r="K96" s="49">
        <v>123</v>
      </c>
    </row>
    <row r="97" spans="1:11" ht="20.25" customHeight="1">
      <c r="A97" s="6"/>
      <c r="B97" s="52" t="s">
        <v>51</v>
      </c>
      <c r="C97" s="49">
        <f t="shared" si="12"/>
        <v>2</v>
      </c>
      <c r="D97" s="49">
        <v>0</v>
      </c>
      <c r="E97" s="49">
        <v>0</v>
      </c>
      <c r="F97" s="49">
        <v>2</v>
      </c>
      <c r="G97" s="47">
        <f t="shared" si="13"/>
        <v>0.0473</v>
      </c>
      <c r="H97" s="47">
        <v>0</v>
      </c>
      <c r="I97" s="47">
        <v>0</v>
      </c>
      <c r="J97" s="47">
        <v>0.0473</v>
      </c>
      <c r="K97" s="49">
        <v>171</v>
      </c>
    </row>
    <row r="98" spans="1:11" ht="20.25" customHeight="1">
      <c r="A98" s="6"/>
      <c r="B98" s="63" t="s">
        <v>138</v>
      </c>
      <c r="C98" s="49">
        <f t="shared" si="12"/>
        <v>50</v>
      </c>
      <c r="D98" s="49">
        <v>46</v>
      </c>
      <c r="E98" s="49">
        <v>4</v>
      </c>
      <c r="F98" s="49">
        <v>0</v>
      </c>
      <c r="G98" s="47">
        <f t="shared" si="13"/>
        <v>5.341749</v>
      </c>
      <c r="H98" s="47">
        <v>5.226744</v>
      </c>
      <c r="I98" s="47">
        <v>0.115005</v>
      </c>
      <c r="J98" s="47">
        <v>0</v>
      </c>
      <c r="K98" s="49">
        <v>45394</v>
      </c>
    </row>
    <row r="99" spans="1:11" ht="20.25" customHeight="1">
      <c r="A99" s="8"/>
      <c r="B99" s="63" t="s">
        <v>139</v>
      </c>
      <c r="C99" s="49">
        <f t="shared" si="12"/>
        <v>13</v>
      </c>
      <c r="D99" s="49">
        <v>7</v>
      </c>
      <c r="E99" s="49">
        <v>6</v>
      </c>
      <c r="F99" s="49">
        <v>0</v>
      </c>
      <c r="G99" s="47">
        <f t="shared" si="13"/>
        <v>1.483753</v>
      </c>
      <c r="H99" s="47">
        <v>0.624803</v>
      </c>
      <c r="I99" s="47">
        <v>0.85895</v>
      </c>
      <c r="J99" s="47">
        <v>0</v>
      </c>
      <c r="K99" s="49">
        <v>7685</v>
      </c>
    </row>
    <row r="100" spans="1:11" ht="20.25" customHeight="1">
      <c r="A100" s="8"/>
      <c r="B100" s="52" t="s">
        <v>52</v>
      </c>
      <c r="C100" s="49">
        <f t="shared" si="12"/>
        <v>45</v>
      </c>
      <c r="D100" s="49">
        <v>39</v>
      </c>
      <c r="E100" s="49">
        <v>6</v>
      </c>
      <c r="F100" s="49">
        <v>0</v>
      </c>
      <c r="G100" s="47">
        <f t="shared" si="13"/>
        <v>6.682723</v>
      </c>
      <c r="H100" s="47">
        <v>5.588869</v>
      </c>
      <c r="I100" s="47">
        <v>1.093854</v>
      </c>
      <c r="J100" s="47">
        <v>0</v>
      </c>
      <c r="K100" s="49">
        <v>66499</v>
      </c>
    </row>
    <row r="101" spans="1:11" ht="20.25" customHeight="1">
      <c r="A101" s="8"/>
      <c r="B101" s="63" t="s">
        <v>140</v>
      </c>
      <c r="C101" s="49">
        <f t="shared" si="12"/>
        <v>6</v>
      </c>
      <c r="D101" s="49">
        <v>6</v>
      </c>
      <c r="E101" s="49">
        <v>0</v>
      </c>
      <c r="F101" s="49">
        <v>0</v>
      </c>
      <c r="G101" s="47">
        <f t="shared" si="13"/>
        <v>0.063205</v>
      </c>
      <c r="H101" s="47">
        <v>0.063205</v>
      </c>
      <c r="I101" s="47">
        <v>0</v>
      </c>
      <c r="J101" s="47">
        <v>0</v>
      </c>
      <c r="K101" s="49">
        <v>1238</v>
      </c>
    </row>
    <row r="102" spans="1:11" ht="20.25" customHeight="1">
      <c r="A102" s="8"/>
      <c r="B102" s="63" t="s">
        <v>141</v>
      </c>
      <c r="C102" s="49">
        <f t="shared" si="12"/>
        <v>7</v>
      </c>
      <c r="D102" s="49">
        <v>7</v>
      </c>
      <c r="E102" s="49">
        <v>0</v>
      </c>
      <c r="F102" s="49">
        <v>0</v>
      </c>
      <c r="G102" s="47">
        <f t="shared" si="13"/>
        <v>0.065033</v>
      </c>
      <c r="H102" s="47">
        <v>0.065033</v>
      </c>
      <c r="I102" s="47">
        <v>0</v>
      </c>
      <c r="J102" s="47">
        <v>0</v>
      </c>
      <c r="K102" s="49">
        <v>255</v>
      </c>
    </row>
    <row r="103" spans="1:11" ht="20.25" customHeight="1">
      <c r="A103" s="8"/>
      <c r="B103" s="52" t="s">
        <v>142</v>
      </c>
      <c r="C103" s="49">
        <f t="shared" si="12"/>
        <v>4</v>
      </c>
      <c r="D103" s="49">
        <v>0</v>
      </c>
      <c r="E103" s="49">
        <v>0</v>
      </c>
      <c r="F103" s="49">
        <v>4</v>
      </c>
      <c r="G103" s="47">
        <f t="shared" si="13"/>
        <v>0.1749</v>
      </c>
      <c r="H103" s="47">
        <v>0</v>
      </c>
      <c r="I103" s="47">
        <v>0</v>
      </c>
      <c r="J103" s="47">
        <v>0.1749</v>
      </c>
      <c r="K103" s="49">
        <v>1321</v>
      </c>
    </row>
    <row r="104" spans="1:11" ht="20.25" customHeight="1">
      <c r="A104" s="8"/>
      <c r="B104" s="52" t="s">
        <v>143</v>
      </c>
      <c r="C104" s="49">
        <f t="shared" si="12"/>
        <v>1</v>
      </c>
      <c r="D104" s="49">
        <v>0</v>
      </c>
      <c r="E104" s="49">
        <v>0</v>
      </c>
      <c r="F104" s="49">
        <v>1</v>
      </c>
      <c r="G104" s="47">
        <f t="shared" si="13"/>
        <v>0.1234</v>
      </c>
      <c r="H104" s="47">
        <v>0</v>
      </c>
      <c r="I104" s="47">
        <v>0</v>
      </c>
      <c r="J104" s="47">
        <v>0.1234</v>
      </c>
      <c r="K104" s="49">
        <v>1219</v>
      </c>
    </row>
    <row r="105" spans="1:11" ht="20.25" customHeight="1">
      <c r="A105" s="8"/>
      <c r="B105" s="52" t="s">
        <v>53</v>
      </c>
      <c r="C105" s="49">
        <f t="shared" si="12"/>
        <v>58</v>
      </c>
      <c r="D105" s="49">
        <v>58</v>
      </c>
      <c r="E105" s="49">
        <v>0</v>
      </c>
      <c r="F105" s="49">
        <v>0</v>
      </c>
      <c r="G105" s="47">
        <f t="shared" si="13"/>
        <v>7.784802</v>
      </c>
      <c r="H105" s="47">
        <v>7.741802</v>
      </c>
      <c r="I105" s="47">
        <v>0.043</v>
      </c>
      <c r="J105" s="47">
        <v>0</v>
      </c>
      <c r="K105" s="49">
        <v>10418</v>
      </c>
    </row>
    <row r="106" spans="1:11" ht="20.25" customHeight="1">
      <c r="A106" s="8"/>
      <c r="B106" s="63" t="s">
        <v>144</v>
      </c>
      <c r="C106" s="49">
        <f t="shared" si="12"/>
        <v>102</v>
      </c>
      <c r="D106" s="49">
        <v>85</v>
      </c>
      <c r="E106" s="49">
        <v>17</v>
      </c>
      <c r="F106" s="49">
        <v>0</v>
      </c>
      <c r="G106" s="47">
        <f t="shared" si="13"/>
        <v>1.9552850000000002</v>
      </c>
      <c r="H106" s="47">
        <v>1.728965</v>
      </c>
      <c r="I106" s="47">
        <v>0.22632</v>
      </c>
      <c r="J106" s="47">
        <v>0</v>
      </c>
      <c r="K106" s="49">
        <v>116709</v>
      </c>
    </row>
    <row r="107" spans="1:11" ht="20.25" customHeight="1">
      <c r="A107" s="43" t="s">
        <v>0</v>
      </c>
      <c r="B107" s="40"/>
      <c r="C107" s="58">
        <f>SUM(C108:C111)</f>
        <v>168</v>
      </c>
      <c r="D107" s="58">
        <f aca="true" t="shared" si="14" ref="D107:K107">SUM(D108:D111)</f>
        <v>160</v>
      </c>
      <c r="E107" s="58">
        <f t="shared" si="14"/>
        <v>1</v>
      </c>
      <c r="F107" s="58">
        <f t="shared" si="14"/>
        <v>7</v>
      </c>
      <c r="G107" s="59">
        <f t="shared" si="14"/>
        <v>9.042399999999999</v>
      </c>
      <c r="H107" s="59">
        <f t="shared" si="14"/>
        <v>8.0983</v>
      </c>
      <c r="I107" s="59">
        <f t="shared" si="14"/>
        <v>0.1243</v>
      </c>
      <c r="J107" s="59">
        <f t="shared" si="14"/>
        <v>0.8198</v>
      </c>
      <c r="K107" s="58">
        <f t="shared" si="14"/>
        <v>153191</v>
      </c>
    </row>
    <row r="108" spans="1:21" s="41" customFormat="1" ht="20.25" customHeight="1">
      <c r="A108" s="6"/>
      <c r="B108" s="52" t="s">
        <v>54</v>
      </c>
      <c r="C108" s="49">
        <f>SUM(D108:F108)</f>
        <v>58</v>
      </c>
      <c r="D108" s="49">
        <v>58</v>
      </c>
      <c r="E108" s="49">
        <v>0</v>
      </c>
      <c r="F108" s="49">
        <v>0</v>
      </c>
      <c r="G108" s="47">
        <v>2.4959</v>
      </c>
      <c r="H108" s="47">
        <v>2.4959</v>
      </c>
      <c r="I108" s="47">
        <v>0</v>
      </c>
      <c r="J108" s="47">
        <v>0</v>
      </c>
      <c r="K108" s="49">
        <v>45574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25" customHeight="1">
      <c r="A109" s="6"/>
      <c r="B109" s="52" t="s">
        <v>55</v>
      </c>
      <c r="C109" s="49">
        <f>SUM(D109:F109)</f>
        <v>82</v>
      </c>
      <c r="D109" s="49">
        <v>81</v>
      </c>
      <c r="E109" s="49">
        <v>1</v>
      </c>
      <c r="F109" s="49">
        <v>0</v>
      </c>
      <c r="G109" s="47">
        <v>4.997</v>
      </c>
      <c r="H109" s="47">
        <v>4.8727</v>
      </c>
      <c r="I109" s="47">
        <v>0.1243</v>
      </c>
      <c r="J109" s="47">
        <v>0</v>
      </c>
      <c r="K109" s="49">
        <v>51890</v>
      </c>
      <c r="U109" s="41"/>
    </row>
    <row r="110" spans="1:20" ht="20.25" customHeight="1">
      <c r="A110" s="6"/>
      <c r="B110" s="52" t="s">
        <v>68</v>
      </c>
      <c r="C110" s="49">
        <f>SUM(D110:F110)</f>
        <v>6</v>
      </c>
      <c r="D110" s="49">
        <v>6</v>
      </c>
      <c r="E110" s="49">
        <v>0</v>
      </c>
      <c r="F110" s="49">
        <v>0</v>
      </c>
      <c r="G110" s="47">
        <v>0.6589</v>
      </c>
      <c r="H110" s="47">
        <v>0.6589</v>
      </c>
      <c r="I110" s="47">
        <v>0</v>
      </c>
      <c r="J110" s="47">
        <v>0</v>
      </c>
      <c r="K110" s="49">
        <v>18222</v>
      </c>
      <c r="P110" s="41"/>
      <c r="Q110" s="41"/>
      <c r="R110" s="41"/>
      <c r="S110" s="41"/>
      <c r="T110" s="41"/>
    </row>
    <row r="111" spans="1:15" ht="20.25" customHeight="1">
      <c r="A111" s="6"/>
      <c r="B111" s="52" t="s">
        <v>56</v>
      </c>
      <c r="C111" s="49">
        <f>SUM(D111:F111)</f>
        <v>22</v>
      </c>
      <c r="D111" s="49">
        <v>15</v>
      </c>
      <c r="E111" s="49">
        <v>0</v>
      </c>
      <c r="F111" s="49">
        <v>7</v>
      </c>
      <c r="G111" s="47">
        <v>0.8906</v>
      </c>
      <c r="H111" s="47">
        <v>0.0708</v>
      </c>
      <c r="I111" s="47">
        <v>0</v>
      </c>
      <c r="J111" s="47">
        <v>0.8198</v>
      </c>
      <c r="K111" s="49">
        <v>37505</v>
      </c>
      <c r="L111" s="41"/>
      <c r="M111" s="41"/>
      <c r="N111" s="41"/>
      <c r="O111" s="41"/>
    </row>
    <row r="112" spans="1:11" ht="20.25" customHeight="1">
      <c r="A112" s="43" t="s">
        <v>1</v>
      </c>
      <c r="B112" s="40"/>
      <c r="C112" s="58">
        <f>SUM(C113:C126)</f>
        <v>304</v>
      </c>
      <c r="D112" s="58">
        <f aca="true" t="shared" si="15" ref="D112:K112">SUM(D113:D126)</f>
        <v>112</v>
      </c>
      <c r="E112" s="58">
        <f t="shared" si="15"/>
        <v>136</v>
      </c>
      <c r="F112" s="58">
        <f t="shared" si="15"/>
        <v>56</v>
      </c>
      <c r="G112" s="59">
        <f t="shared" si="15"/>
        <v>39.966542</v>
      </c>
      <c r="H112" s="59">
        <f t="shared" si="15"/>
        <v>11.844759999999999</v>
      </c>
      <c r="I112" s="59">
        <f t="shared" si="15"/>
        <v>24.147182</v>
      </c>
      <c r="J112" s="59">
        <f t="shared" si="15"/>
        <v>3.9746</v>
      </c>
      <c r="K112" s="58">
        <f t="shared" si="15"/>
        <v>190695</v>
      </c>
    </row>
    <row r="113" spans="1:11" ht="20.25" customHeight="1">
      <c r="A113" s="6"/>
      <c r="B113" s="52" t="s">
        <v>89</v>
      </c>
      <c r="C113" s="49">
        <f aca="true" t="shared" si="16" ref="C113:C126">SUM(D113:F113)</f>
        <v>24</v>
      </c>
      <c r="D113" s="49">
        <v>4</v>
      </c>
      <c r="E113" s="49">
        <v>5</v>
      </c>
      <c r="F113" s="49">
        <v>15</v>
      </c>
      <c r="G113" s="47">
        <f aca="true" t="shared" si="17" ref="G113:G126">SUM(H113:J113)</f>
        <v>1.4413930000000001</v>
      </c>
      <c r="H113" s="47">
        <v>0.2628</v>
      </c>
      <c r="I113" s="47">
        <v>0.173093</v>
      </c>
      <c r="J113" s="47">
        <v>1.0055</v>
      </c>
      <c r="K113" s="49">
        <v>33845</v>
      </c>
    </row>
    <row r="114" spans="1:11" ht="20.25" customHeight="1">
      <c r="A114" s="6"/>
      <c r="B114" s="52" t="s">
        <v>90</v>
      </c>
      <c r="C114" s="49">
        <f t="shared" si="16"/>
        <v>14</v>
      </c>
      <c r="D114" s="49">
        <v>3</v>
      </c>
      <c r="E114" s="49">
        <v>4</v>
      </c>
      <c r="F114" s="49">
        <v>7</v>
      </c>
      <c r="G114" s="47">
        <f t="shared" si="17"/>
        <v>0.6691609999999999</v>
      </c>
      <c r="H114" s="47">
        <v>0.361</v>
      </c>
      <c r="I114" s="47">
        <v>0.115061</v>
      </c>
      <c r="J114" s="47">
        <v>0.1931</v>
      </c>
      <c r="K114" s="49">
        <v>9973</v>
      </c>
    </row>
    <row r="115" spans="1:11" ht="16.5">
      <c r="A115" s="6"/>
      <c r="B115" s="52" t="s">
        <v>91</v>
      </c>
      <c r="C115" s="49">
        <f t="shared" si="16"/>
        <v>5</v>
      </c>
      <c r="D115" s="49">
        <v>0</v>
      </c>
      <c r="E115" s="49">
        <v>0</v>
      </c>
      <c r="F115" s="49">
        <v>5</v>
      </c>
      <c r="G115" s="47">
        <f t="shared" si="17"/>
        <v>0.0847</v>
      </c>
      <c r="H115" s="47">
        <v>0</v>
      </c>
      <c r="I115" s="47">
        <v>0</v>
      </c>
      <c r="J115" s="47">
        <v>0.0847</v>
      </c>
      <c r="K115" s="49">
        <v>661</v>
      </c>
    </row>
    <row r="116" spans="1:11" ht="20.25" customHeight="1">
      <c r="A116" s="6"/>
      <c r="B116" s="52" t="s">
        <v>92</v>
      </c>
      <c r="C116" s="49">
        <f t="shared" si="16"/>
        <v>97</v>
      </c>
      <c r="D116" s="49">
        <v>95</v>
      </c>
      <c r="E116" s="49">
        <v>2</v>
      </c>
      <c r="F116" s="49">
        <v>0</v>
      </c>
      <c r="G116" s="47">
        <f t="shared" si="17"/>
        <v>10.917288</v>
      </c>
      <c r="H116" s="47">
        <v>10.86796</v>
      </c>
      <c r="I116" s="47">
        <v>0.049328</v>
      </c>
      <c r="J116" s="47">
        <v>0</v>
      </c>
      <c r="K116" s="49">
        <v>114548</v>
      </c>
    </row>
    <row r="117" spans="1:21" s="41" customFormat="1" ht="20.25" customHeight="1">
      <c r="A117" s="6"/>
      <c r="B117" s="52" t="s">
        <v>93</v>
      </c>
      <c r="C117" s="49">
        <f t="shared" si="16"/>
        <v>17</v>
      </c>
      <c r="D117" s="49">
        <v>5</v>
      </c>
      <c r="E117" s="49">
        <v>1</v>
      </c>
      <c r="F117" s="49">
        <v>11</v>
      </c>
      <c r="G117" s="47">
        <f t="shared" si="17"/>
        <v>1.5349000000000002</v>
      </c>
      <c r="H117" s="47">
        <v>0.288</v>
      </c>
      <c r="I117" s="47">
        <v>0.1007</v>
      </c>
      <c r="J117" s="47">
        <v>1.1462</v>
      </c>
      <c r="K117" s="49">
        <v>13353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25" customHeight="1">
      <c r="A118" s="6"/>
      <c r="B118" s="52" t="s">
        <v>94</v>
      </c>
      <c r="C118" s="49">
        <f t="shared" si="16"/>
        <v>12</v>
      </c>
      <c r="D118" s="49">
        <v>0</v>
      </c>
      <c r="E118" s="49">
        <v>0</v>
      </c>
      <c r="F118" s="49">
        <v>12</v>
      </c>
      <c r="G118" s="47">
        <f t="shared" si="17"/>
        <v>1.2084</v>
      </c>
      <c r="H118" s="47">
        <v>0</v>
      </c>
      <c r="I118" s="47">
        <v>0</v>
      </c>
      <c r="J118" s="47">
        <v>1.2084</v>
      </c>
      <c r="K118" s="49">
        <v>12619</v>
      </c>
      <c r="U118" s="41"/>
    </row>
    <row r="119" spans="1:20" ht="20.25" customHeight="1">
      <c r="A119" s="6"/>
      <c r="B119" s="52" t="s">
        <v>95</v>
      </c>
      <c r="C119" s="49">
        <f t="shared" si="16"/>
        <v>5</v>
      </c>
      <c r="D119" s="49">
        <v>0</v>
      </c>
      <c r="E119" s="49">
        <v>0</v>
      </c>
      <c r="F119" s="49">
        <v>5</v>
      </c>
      <c r="G119" s="47">
        <f t="shared" si="17"/>
        <v>0.3198</v>
      </c>
      <c r="H119" s="47">
        <v>0</v>
      </c>
      <c r="I119" s="47">
        <v>0</v>
      </c>
      <c r="J119" s="47">
        <v>0.3198</v>
      </c>
      <c r="K119" s="49">
        <v>3774</v>
      </c>
      <c r="P119" s="41"/>
      <c r="Q119" s="41"/>
      <c r="R119" s="41"/>
      <c r="S119" s="41"/>
      <c r="T119" s="41"/>
    </row>
    <row r="120" spans="1:15" ht="20.25" customHeight="1">
      <c r="A120" s="6"/>
      <c r="B120" s="52" t="s">
        <v>96</v>
      </c>
      <c r="C120" s="49">
        <f t="shared" si="16"/>
        <v>4</v>
      </c>
      <c r="D120" s="49">
        <v>0</v>
      </c>
      <c r="E120" s="49">
        <v>4</v>
      </c>
      <c r="F120" s="49">
        <v>0</v>
      </c>
      <c r="G120" s="47">
        <f t="shared" si="17"/>
        <v>0.7736</v>
      </c>
      <c r="H120" s="47">
        <v>0</v>
      </c>
      <c r="I120" s="47">
        <v>0.7736</v>
      </c>
      <c r="J120" s="47">
        <v>0</v>
      </c>
      <c r="K120" s="49">
        <v>0</v>
      </c>
      <c r="L120" s="41"/>
      <c r="M120" s="41"/>
      <c r="N120" s="41"/>
      <c r="O120" s="41"/>
    </row>
    <row r="121" spans="1:11" ht="20.25" customHeight="1">
      <c r="A121" s="6"/>
      <c r="B121" s="52" t="s">
        <v>97</v>
      </c>
      <c r="C121" s="49">
        <f t="shared" si="16"/>
        <v>113</v>
      </c>
      <c r="D121" s="49">
        <v>0</v>
      </c>
      <c r="E121" s="49">
        <v>113</v>
      </c>
      <c r="F121" s="49">
        <v>0</v>
      </c>
      <c r="G121" s="47">
        <f t="shared" si="17"/>
        <v>21.3047</v>
      </c>
      <c r="H121" s="47">
        <v>0</v>
      </c>
      <c r="I121" s="47">
        <v>21.3047</v>
      </c>
      <c r="J121" s="47">
        <v>0</v>
      </c>
      <c r="K121" s="49">
        <v>0</v>
      </c>
    </row>
    <row r="122" spans="1:11" ht="20.25" customHeight="1">
      <c r="A122" s="4"/>
      <c r="B122" s="53" t="s">
        <v>98</v>
      </c>
      <c r="C122" s="60">
        <f t="shared" si="16"/>
        <v>3</v>
      </c>
      <c r="D122" s="60">
        <v>0</v>
      </c>
      <c r="E122" s="60">
        <v>3</v>
      </c>
      <c r="F122" s="60">
        <v>0</v>
      </c>
      <c r="G122" s="61">
        <f t="shared" si="17"/>
        <v>1.3185</v>
      </c>
      <c r="H122" s="61">
        <v>0</v>
      </c>
      <c r="I122" s="61">
        <v>1.3185</v>
      </c>
      <c r="J122" s="61">
        <v>0</v>
      </c>
      <c r="K122" s="60">
        <v>0</v>
      </c>
    </row>
    <row r="123" spans="1:11" ht="20.25" customHeight="1">
      <c r="A123" s="6"/>
      <c r="B123" s="52" t="s">
        <v>99</v>
      </c>
      <c r="C123" s="49">
        <f t="shared" si="16"/>
        <v>2</v>
      </c>
      <c r="D123" s="49">
        <v>2</v>
      </c>
      <c r="E123" s="49">
        <v>0</v>
      </c>
      <c r="F123" s="49">
        <v>0</v>
      </c>
      <c r="G123" s="47">
        <f t="shared" si="17"/>
        <v>0.014</v>
      </c>
      <c r="H123" s="47">
        <v>0.014</v>
      </c>
      <c r="I123" s="47">
        <v>0</v>
      </c>
      <c r="J123" s="47">
        <v>0</v>
      </c>
      <c r="K123" s="49">
        <v>272</v>
      </c>
    </row>
    <row r="124" spans="1:11" ht="20.25" customHeight="1">
      <c r="A124" s="6"/>
      <c r="B124" s="52" t="s">
        <v>100</v>
      </c>
      <c r="C124" s="49">
        <f t="shared" si="16"/>
        <v>5</v>
      </c>
      <c r="D124" s="49">
        <v>0</v>
      </c>
      <c r="E124" s="49">
        <v>4</v>
      </c>
      <c r="F124" s="49">
        <v>1</v>
      </c>
      <c r="G124" s="47">
        <f t="shared" si="17"/>
        <v>0.32909999999999995</v>
      </c>
      <c r="H124" s="47">
        <v>0</v>
      </c>
      <c r="I124" s="47">
        <v>0.3122</v>
      </c>
      <c r="J124" s="47">
        <v>0.0169</v>
      </c>
      <c r="K124" s="49">
        <v>978</v>
      </c>
    </row>
    <row r="125" spans="1:11" ht="20.25" customHeight="1">
      <c r="A125" s="6"/>
      <c r="B125" s="52" t="s">
        <v>101</v>
      </c>
      <c r="C125" s="49">
        <f t="shared" si="16"/>
        <v>2</v>
      </c>
      <c r="D125" s="49">
        <v>2</v>
      </c>
      <c r="E125" s="49">
        <v>0</v>
      </c>
      <c r="F125" s="49">
        <v>0</v>
      </c>
      <c r="G125" s="47">
        <f t="shared" si="17"/>
        <v>0.0371</v>
      </c>
      <c r="H125" s="47">
        <v>0.0371</v>
      </c>
      <c r="I125" s="47">
        <v>0</v>
      </c>
      <c r="J125" s="47">
        <v>0</v>
      </c>
      <c r="K125" s="49">
        <v>516</v>
      </c>
    </row>
    <row r="126" spans="1:11" ht="20.25" customHeight="1">
      <c r="A126" s="6"/>
      <c r="B126" s="52" t="s">
        <v>102</v>
      </c>
      <c r="C126" s="49">
        <f t="shared" si="16"/>
        <v>1</v>
      </c>
      <c r="D126" s="49">
        <v>1</v>
      </c>
      <c r="E126" s="49">
        <v>0</v>
      </c>
      <c r="F126" s="49">
        <v>0</v>
      </c>
      <c r="G126" s="47">
        <f t="shared" si="17"/>
        <v>0.0139</v>
      </c>
      <c r="H126" s="47">
        <v>0.0139</v>
      </c>
      <c r="I126" s="47">
        <v>0</v>
      </c>
      <c r="J126" s="47">
        <v>0</v>
      </c>
      <c r="K126" s="49">
        <v>156</v>
      </c>
    </row>
    <row r="127" spans="1:11" s="41" customFormat="1" ht="20.25" customHeight="1">
      <c r="A127" s="43" t="s">
        <v>2</v>
      </c>
      <c r="B127" s="40"/>
      <c r="C127" s="58">
        <f>SUM(C128:C133)</f>
        <v>102</v>
      </c>
      <c r="D127" s="58">
        <f aca="true" t="shared" si="18" ref="D127:K127">SUM(D128:D133)</f>
        <v>55</v>
      </c>
      <c r="E127" s="58">
        <f t="shared" si="18"/>
        <v>46</v>
      </c>
      <c r="F127" s="58">
        <f t="shared" si="18"/>
        <v>1</v>
      </c>
      <c r="G127" s="59">
        <f t="shared" si="18"/>
        <v>7.760599</v>
      </c>
      <c r="H127" s="59">
        <f t="shared" si="18"/>
        <v>2.59925</v>
      </c>
      <c r="I127" s="59">
        <f t="shared" si="18"/>
        <v>5.159474</v>
      </c>
      <c r="J127" s="59">
        <f t="shared" si="18"/>
        <v>0.001875</v>
      </c>
      <c r="K127" s="58">
        <f t="shared" si="18"/>
        <v>54720.873999999996</v>
      </c>
    </row>
    <row r="128" spans="1:11" ht="20.25" customHeight="1">
      <c r="A128" s="6"/>
      <c r="B128" s="64" t="s">
        <v>181</v>
      </c>
      <c r="C128" s="49">
        <f aca="true" t="shared" si="19" ref="C128:C133">SUM(D128:F128)</f>
        <v>74</v>
      </c>
      <c r="D128" s="49">
        <f>48+1+6</f>
        <v>55</v>
      </c>
      <c r="E128" s="49">
        <v>18</v>
      </c>
      <c r="F128" s="49">
        <v>1</v>
      </c>
      <c r="G128" s="47">
        <f aca="true" t="shared" si="20" ref="G128:G133">SUM(H128:J128)</f>
        <v>2.8054</v>
      </c>
      <c r="H128" s="47">
        <f>(10541+15246.5+3+202)/10000</f>
        <v>2.59925</v>
      </c>
      <c r="I128" s="47">
        <f>(54.75+30+1958)/10000</f>
        <v>0.204275</v>
      </c>
      <c r="J128" s="47">
        <f>18.75/10000</f>
        <v>0.001875</v>
      </c>
      <c r="K128" s="49">
        <v>54681.643</v>
      </c>
    </row>
    <row r="129" spans="1:11" ht="20.25" customHeight="1">
      <c r="A129" s="6"/>
      <c r="B129" s="64" t="s">
        <v>154</v>
      </c>
      <c r="C129" s="49">
        <f t="shared" si="19"/>
        <v>10</v>
      </c>
      <c r="D129" s="49">
        <v>0</v>
      </c>
      <c r="E129" s="49">
        <v>10</v>
      </c>
      <c r="F129" s="49">
        <v>0</v>
      </c>
      <c r="G129" s="47">
        <f t="shared" si="20"/>
        <v>0.346381</v>
      </c>
      <c r="H129" s="47">
        <v>0</v>
      </c>
      <c r="I129" s="47">
        <f>3463.81/10000</f>
        <v>0.346381</v>
      </c>
      <c r="J129" s="47">
        <v>0</v>
      </c>
      <c r="K129" s="49">
        <v>39.231</v>
      </c>
    </row>
    <row r="130" spans="1:11" ht="20.25" customHeight="1">
      <c r="A130" s="6"/>
      <c r="B130" s="64" t="s">
        <v>155</v>
      </c>
      <c r="C130" s="49">
        <f t="shared" si="19"/>
        <v>2</v>
      </c>
      <c r="D130" s="49">
        <v>0</v>
      </c>
      <c r="E130" s="49">
        <v>2</v>
      </c>
      <c r="F130" s="49">
        <v>0</v>
      </c>
      <c r="G130" s="47">
        <f t="shared" si="20"/>
        <v>0.8830180000000001</v>
      </c>
      <c r="H130" s="47">
        <v>0</v>
      </c>
      <c r="I130" s="47">
        <f>8830.18/10000</f>
        <v>0.8830180000000001</v>
      </c>
      <c r="J130" s="47">
        <v>0</v>
      </c>
      <c r="K130" s="49">
        <v>0</v>
      </c>
    </row>
    <row r="131" spans="1:11" ht="20.25" customHeight="1">
      <c r="A131" s="6"/>
      <c r="B131" s="64" t="s">
        <v>156</v>
      </c>
      <c r="C131" s="49">
        <f t="shared" si="19"/>
        <v>4</v>
      </c>
      <c r="D131" s="49">
        <v>0</v>
      </c>
      <c r="E131" s="49">
        <v>4</v>
      </c>
      <c r="F131" s="49">
        <v>0</v>
      </c>
      <c r="G131" s="47">
        <f t="shared" si="20"/>
        <v>2.7071</v>
      </c>
      <c r="H131" s="47">
        <v>0</v>
      </c>
      <c r="I131" s="47">
        <f>27071/10000</f>
        <v>2.7071</v>
      </c>
      <c r="J131" s="47">
        <v>0</v>
      </c>
      <c r="K131" s="49">
        <v>0</v>
      </c>
    </row>
    <row r="132" spans="1:11" ht="20.25" customHeight="1">
      <c r="A132" s="6"/>
      <c r="B132" s="64" t="s">
        <v>157</v>
      </c>
      <c r="C132" s="49">
        <f t="shared" si="19"/>
        <v>1</v>
      </c>
      <c r="D132" s="49">
        <v>0</v>
      </c>
      <c r="E132" s="49">
        <v>1</v>
      </c>
      <c r="F132" s="49">
        <v>0</v>
      </c>
      <c r="G132" s="47">
        <f t="shared" si="20"/>
        <v>0.958</v>
      </c>
      <c r="H132" s="47">
        <v>0</v>
      </c>
      <c r="I132" s="47">
        <f>9580/10000</f>
        <v>0.958</v>
      </c>
      <c r="J132" s="47">
        <v>0</v>
      </c>
      <c r="K132" s="49">
        <v>0</v>
      </c>
    </row>
    <row r="133" spans="1:28" s="41" customFormat="1" ht="20.25" customHeight="1">
      <c r="A133" s="6"/>
      <c r="B133" s="64" t="s">
        <v>158</v>
      </c>
      <c r="C133" s="49">
        <f t="shared" si="19"/>
        <v>11</v>
      </c>
      <c r="D133" s="49">
        <v>0</v>
      </c>
      <c r="E133" s="49">
        <v>11</v>
      </c>
      <c r="F133" s="49">
        <v>0</v>
      </c>
      <c r="G133" s="47">
        <f t="shared" si="20"/>
        <v>0.0607</v>
      </c>
      <c r="H133" s="47">
        <v>0</v>
      </c>
      <c r="I133" s="47">
        <f>607/10000</f>
        <v>0.0607</v>
      </c>
      <c r="J133" s="47">
        <v>0</v>
      </c>
      <c r="K133" s="49">
        <v>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11" ht="20.25" customHeight="1">
      <c r="A134" s="43" t="s">
        <v>3</v>
      </c>
      <c r="B134" s="40"/>
      <c r="C134" s="58">
        <f>SUM(C135:C146)</f>
        <v>144</v>
      </c>
      <c r="D134" s="58">
        <f aca="true" t="shared" si="21" ref="D134:K134">SUM(D135:D146)</f>
        <v>25</v>
      </c>
      <c r="E134" s="58">
        <f t="shared" si="21"/>
        <v>100</v>
      </c>
      <c r="F134" s="58">
        <f t="shared" si="21"/>
        <v>19</v>
      </c>
      <c r="G134" s="59">
        <f t="shared" si="21"/>
        <v>34.18004</v>
      </c>
      <c r="H134" s="59">
        <f t="shared" si="21"/>
        <v>2.685162</v>
      </c>
      <c r="I134" s="59">
        <f t="shared" si="21"/>
        <v>30.195618000000003</v>
      </c>
      <c r="J134" s="59">
        <f t="shared" si="21"/>
        <v>1.29926</v>
      </c>
      <c r="K134" s="58">
        <f t="shared" si="21"/>
        <v>9530</v>
      </c>
    </row>
    <row r="135" spans="1:28" ht="20.25" customHeight="1">
      <c r="A135" s="6"/>
      <c r="B135" s="52" t="s">
        <v>57</v>
      </c>
      <c r="C135" s="49">
        <f>SUM(D135:F135)</f>
        <v>2</v>
      </c>
      <c r="D135" s="49">
        <v>0</v>
      </c>
      <c r="E135" s="49">
        <v>0</v>
      </c>
      <c r="F135" s="49">
        <v>2</v>
      </c>
      <c r="G135" s="47">
        <f>SUM(H135:J135)</f>
        <v>0.474002</v>
      </c>
      <c r="H135" s="47">
        <v>0</v>
      </c>
      <c r="I135" s="47">
        <v>0</v>
      </c>
      <c r="J135" s="47">
        <v>0.474002</v>
      </c>
      <c r="K135" s="49">
        <v>1564</v>
      </c>
      <c r="V135" s="41"/>
      <c r="W135" s="41"/>
      <c r="X135" s="41"/>
      <c r="Y135" s="41"/>
      <c r="Z135" s="41"/>
      <c r="AA135" s="41"/>
      <c r="AB135" s="41"/>
    </row>
    <row r="136" spans="1:21" ht="20.25" customHeight="1">
      <c r="A136" s="6"/>
      <c r="B136" s="52" t="s">
        <v>83</v>
      </c>
      <c r="C136" s="49">
        <f aca="true" t="shared" si="22" ref="C136:C146">SUM(D136:F136)</f>
        <v>12</v>
      </c>
      <c r="D136" s="49">
        <v>0</v>
      </c>
      <c r="E136" s="49">
        <v>12</v>
      </c>
      <c r="F136" s="49">
        <v>0</v>
      </c>
      <c r="G136" s="47">
        <f aca="true" t="shared" si="23" ref="G136:G146">SUM(H136:J136)</f>
        <v>0.7193</v>
      </c>
      <c r="H136" s="47">
        <v>0</v>
      </c>
      <c r="I136" s="47">
        <v>0.7193</v>
      </c>
      <c r="J136" s="47">
        <v>0</v>
      </c>
      <c r="K136" s="49">
        <v>0</v>
      </c>
      <c r="U136" s="41"/>
    </row>
    <row r="137" spans="1:28" s="41" customFormat="1" ht="20.25" customHeight="1">
      <c r="A137" s="6"/>
      <c r="B137" s="52" t="s">
        <v>58</v>
      </c>
      <c r="C137" s="49">
        <f t="shared" si="22"/>
        <v>2</v>
      </c>
      <c r="D137" s="49">
        <v>0</v>
      </c>
      <c r="E137" s="49">
        <v>0</v>
      </c>
      <c r="F137" s="49">
        <v>2</v>
      </c>
      <c r="G137" s="47">
        <f t="shared" si="23"/>
        <v>0.231</v>
      </c>
      <c r="H137" s="47">
        <v>0</v>
      </c>
      <c r="I137" s="47">
        <v>0</v>
      </c>
      <c r="J137" s="47">
        <v>0.231</v>
      </c>
      <c r="K137" s="49">
        <v>762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11" ht="20.25" customHeight="1">
      <c r="A138" s="6"/>
      <c r="B138" s="52" t="s">
        <v>84</v>
      </c>
      <c r="C138" s="49">
        <f t="shared" si="22"/>
        <v>28</v>
      </c>
      <c r="D138" s="49">
        <v>0</v>
      </c>
      <c r="E138" s="49">
        <v>28</v>
      </c>
      <c r="F138" s="49">
        <v>0</v>
      </c>
      <c r="G138" s="47">
        <f t="shared" si="23"/>
        <v>16.545938</v>
      </c>
      <c r="H138" s="47">
        <v>0</v>
      </c>
      <c r="I138" s="47">
        <v>16.545938</v>
      </c>
      <c r="J138" s="47">
        <v>0</v>
      </c>
      <c r="K138" s="49">
        <v>0</v>
      </c>
    </row>
    <row r="139" spans="1:28" ht="20.25" customHeight="1">
      <c r="A139" s="6"/>
      <c r="B139" s="52" t="s">
        <v>59</v>
      </c>
      <c r="C139" s="49">
        <f t="shared" si="22"/>
        <v>34</v>
      </c>
      <c r="D139" s="49">
        <v>11</v>
      </c>
      <c r="E139" s="49">
        <v>23</v>
      </c>
      <c r="F139" s="49">
        <v>0</v>
      </c>
      <c r="G139" s="47">
        <f t="shared" si="23"/>
        <v>4.0714</v>
      </c>
      <c r="H139" s="47">
        <v>1.1663</v>
      </c>
      <c r="I139" s="47">
        <v>2.9051</v>
      </c>
      <c r="J139" s="47">
        <v>0</v>
      </c>
      <c r="K139" s="49">
        <v>806</v>
      </c>
      <c r="V139" s="41"/>
      <c r="W139" s="41"/>
      <c r="X139" s="41"/>
      <c r="Y139" s="41"/>
      <c r="Z139" s="41"/>
      <c r="AA139" s="41"/>
      <c r="AB139" s="41"/>
    </row>
    <row r="140" spans="1:21" ht="20.25" customHeight="1">
      <c r="A140" s="6"/>
      <c r="B140" s="52" t="s">
        <v>85</v>
      </c>
      <c r="C140" s="49">
        <f t="shared" si="22"/>
        <v>18</v>
      </c>
      <c r="D140" s="49">
        <v>0</v>
      </c>
      <c r="E140" s="49">
        <v>18</v>
      </c>
      <c r="F140" s="49">
        <v>0</v>
      </c>
      <c r="G140" s="47">
        <f t="shared" si="23"/>
        <v>3.230018</v>
      </c>
      <c r="H140" s="47">
        <v>0</v>
      </c>
      <c r="I140" s="47">
        <v>3.230018</v>
      </c>
      <c r="J140" s="47">
        <v>0</v>
      </c>
      <c r="K140" s="49">
        <v>0</v>
      </c>
      <c r="U140" s="41"/>
    </row>
    <row r="141" spans="1:20" ht="20.25" customHeight="1">
      <c r="A141" s="6"/>
      <c r="B141" s="52" t="s">
        <v>86</v>
      </c>
      <c r="C141" s="49">
        <f t="shared" si="22"/>
        <v>5</v>
      </c>
      <c r="D141" s="49">
        <v>0</v>
      </c>
      <c r="E141" s="49">
        <v>5</v>
      </c>
      <c r="F141" s="49">
        <v>0</v>
      </c>
      <c r="G141" s="47">
        <f t="shared" si="23"/>
        <v>1.0501</v>
      </c>
      <c r="H141" s="47">
        <v>0</v>
      </c>
      <c r="I141" s="47">
        <v>1.0501</v>
      </c>
      <c r="J141" s="47">
        <v>0</v>
      </c>
      <c r="K141" s="49">
        <v>0</v>
      </c>
      <c r="P141" s="41"/>
      <c r="Q141" s="41"/>
      <c r="R141" s="41"/>
      <c r="S141" s="41"/>
      <c r="T141" s="41"/>
    </row>
    <row r="142" spans="1:15" ht="20.25" customHeight="1">
      <c r="A142" s="6"/>
      <c r="B142" s="52" t="s">
        <v>69</v>
      </c>
      <c r="C142" s="49">
        <f t="shared" si="22"/>
        <v>19</v>
      </c>
      <c r="D142" s="49">
        <v>0</v>
      </c>
      <c r="E142" s="49">
        <v>8</v>
      </c>
      <c r="F142" s="49">
        <v>11</v>
      </c>
      <c r="G142" s="47">
        <f t="shared" si="23"/>
        <v>4.952373000000001</v>
      </c>
      <c r="H142" s="47">
        <v>0</v>
      </c>
      <c r="I142" s="47">
        <v>4.400215</v>
      </c>
      <c r="J142" s="47">
        <v>0.552158</v>
      </c>
      <c r="K142" s="49">
        <v>2621</v>
      </c>
      <c r="L142" s="41"/>
      <c r="M142" s="41"/>
      <c r="N142" s="41"/>
      <c r="O142" s="41"/>
    </row>
    <row r="143" spans="1:20" ht="20.25" customHeight="1">
      <c r="A143" s="6"/>
      <c r="B143" s="52" t="s">
        <v>60</v>
      </c>
      <c r="C143" s="49">
        <f t="shared" si="22"/>
        <v>14</v>
      </c>
      <c r="D143" s="49">
        <v>14</v>
      </c>
      <c r="E143" s="49">
        <v>0</v>
      </c>
      <c r="F143" s="49">
        <v>0</v>
      </c>
      <c r="G143" s="47">
        <f t="shared" si="23"/>
        <v>1.518862</v>
      </c>
      <c r="H143" s="47">
        <v>1.518862</v>
      </c>
      <c r="I143" s="47">
        <v>0</v>
      </c>
      <c r="J143" s="47">
        <v>0</v>
      </c>
      <c r="K143" s="49">
        <v>3535</v>
      </c>
      <c r="L143" s="29"/>
      <c r="M143" s="29"/>
      <c r="N143" s="29"/>
      <c r="O143" s="29"/>
      <c r="P143" s="46"/>
      <c r="Q143" s="34"/>
      <c r="R143" s="35"/>
      <c r="S143" s="46"/>
      <c r="T143" s="24"/>
    </row>
    <row r="144" spans="1:11" ht="20.25" customHeight="1">
      <c r="A144" s="6"/>
      <c r="B144" s="52" t="s">
        <v>87</v>
      </c>
      <c r="C144" s="49">
        <f t="shared" si="22"/>
        <v>1</v>
      </c>
      <c r="D144" s="49">
        <v>0</v>
      </c>
      <c r="E144" s="49">
        <v>1</v>
      </c>
      <c r="F144" s="49">
        <v>0</v>
      </c>
      <c r="G144" s="47">
        <f t="shared" si="23"/>
        <v>0.253719</v>
      </c>
      <c r="H144" s="47">
        <v>0</v>
      </c>
      <c r="I144" s="47">
        <v>0.253719</v>
      </c>
      <c r="J144" s="47">
        <v>0</v>
      </c>
      <c r="K144" s="49">
        <v>0</v>
      </c>
    </row>
    <row r="145" spans="1:11" ht="20.25" customHeight="1">
      <c r="A145" s="6"/>
      <c r="B145" s="52" t="s">
        <v>61</v>
      </c>
      <c r="C145" s="49">
        <f t="shared" si="22"/>
        <v>4</v>
      </c>
      <c r="D145" s="49">
        <v>0</v>
      </c>
      <c r="E145" s="49">
        <v>0</v>
      </c>
      <c r="F145" s="49">
        <v>4</v>
      </c>
      <c r="G145" s="47">
        <f t="shared" si="23"/>
        <v>0.0421</v>
      </c>
      <c r="H145" s="47">
        <v>0</v>
      </c>
      <c r="I145" s="47">
        <v>0</v>
      </c>
      <c r="J145" s="47">
        <v>0.0421</v>
      </c>
      <c r="K145" s="49">
        <v>242</v>
      </c>
    </row>
    <row r="146" spans="1:11" ht="20.25" customHeight="1">
      <c r="A146" s="6"/>
      <c r="B146" s="52" t="s">
        <v>88</v>
      </c>
      <c r="C146" s="49">
        <f t="shared" si="22"/>
        <v>5</v>
      </c>
      <c r="D146" s="49">
        <v>0</v>
      </c>
      <c r="E146" s="49">
        <v>5</v>
      </c>
      <c r="F146" s="49">
        <v>0</v>
      </c>
      <c r="G146" s="47">
        <f t="shared" si="23"/>
        <v>1.091228</v>
      </c>
      <c r="H146" s="47">
        <v>0</v>
      </c>
      <c r="I146" s="47">
        <v>1.091228</v>
      </c>
      <c r="J146" s="47">
        <v>0</v>
      </c>
      <c r="K146" s="49">
        <v>0</v>
      </c>
    </row>
    <row r="147" spans="1:11" ht="20.25" customHeight="1">
      <c r="A147" s="43" t="s">
        <v>4</v>
      </c>
      <c r="B147" s="40"/>
      <c r="C147" s="58">
        <f>SUM(C148:C155)</f>
        <v>129</v>
      </c>
      <c r="D147" s="58">
        <f aca="true" t="shared" si="24" ref="D147:K147">SUM(D148:D155)</f>
        <v>89</v>
      </c>
      <c r="E147" s="58">
        <f t="shared" si="24"/>
        <v>10</v>
      </c>
      <c r="F147" s="58">
        <f t="shared" si="24"/>
        <v>30</v>
      </c>
      <c r="G147" s="59">
        <f t="shared" si="24"/>
        <v>6.530576000000001</v>
      </c>
      <c r="H147" s="59">
        <f t="shared" si="24"/>
        <v>4.709738000000001</v>
      </c>
      <c r="I147" s="59">
        <f t="shared" si="24"/>
        <v>1.0902</v>
      </c>
      <c r="J147" s="59">
        <f t="shared" si="24"/>
        <v>0.730638</v>
      </c>
      <c r="K147" s="58">
        <f t="shared" si="24"/>
        <v>847692.494</v>
      </c>
    </row>
    <row r="148" spans="1:11" ht="20.25" customHeight="1">
      <c r="A148" s="6"/>
      <c r="B148" s="52" t="s">
        <v>70</v>
      </c>
      <c r="C148" s="49">
        <f>SUM(D148:F148)</f>
        <v>11</v>
      </c>
      <c r="D148" s="49">
        <v>7</v>
      </c>
      <c r="E148" s="49">
        <v>4</v>
      </c>
      <c r="F148" s="49">
        <v>0</v>
      </c>
      <c r="G148" s="47">
        <f>SUM(H148:J148)</f>
        <v>0.9028</v>
      </c>
      <c r="H148" s="47">
        <v>0.1833</v>
      </c>
      <c r="I148" s="47">
        <v>0.7195</v>
      </c>
      <c r="J148" s="47">
        <v>0</v>
      </c>
      <c r="K148" s="49">
        <v>25232</v>
      </c>
    </row>
    <row r="149" spans="1:28" s="41" customFormat="1" ht="20.25" customHeight="1">
      <c r="A149" s="6"/>
      <c r="B149" s="52" t="s">
        <v>71</v>
      </c>
      <c r="C149" s="49">
        <f aca="true" t="shared" si="25" ref="C149:C155">SUM(D149:F149)</f>
        <v>18</v>
      </c>
      <c r="D149" s="49">
        <v>18</v>
      </c>
      <c r="E149" s="49">
        <v>0</v>
      </c>
      <c r="F149" s="49">
        <v>0</v>
      </c>
      <c r="G149" s="47">
        <f aca="true" t="shared" si="26" ref="G149:G155">SUM(H149:J149)</f>
        <v>1.9801</v>
      </c>
      <c r="H149" s="47">
        <v>1.9801</v>
      </c>
      <c r="I149" s="47">
        <v>0</v>
      </c>
      <c r="J149" s="47">
        <v>0</v>
      </c>
      <c r="K149" s="49">
        <v>54950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11" ht="20.25" customHeight="1">
      <c r="A150" s="6"/>
      <c r="B150" s="52" t="s">
        <v>62</v>
      </c>
      <c r="C150" s="72">
        <f t="shared" si="25"/>
        <v>23</v>
      </c>
      <c r="D150" s="49">
        <v>17</v>
      </c>
      <c r="E150" s="49">
        <v>6</v>
      </c>
      <c r="F150" s="49">
        <v>0</v>
      </c>
      <c r="G150" s="47">
        <f t="shared" si="26"/>
        <v>1.1058</v>
      </c>
      <c r="H150" s="47">
        <v>0.7351</v>
      </c>
      <c r="I150" s="47">
        <v>0.3707</v>
      </c>
      <c r="J150" s="47">
        <v>0</v>
      </c>
      <c r="K150" s="49">
        <v>207617</v>
      </c>
    </row>
    <row r="151" spans="1:28" ht="20.25" customHeight="1">
      <c r="A151" s="6"/>
      <c r="B151" s="51" t="s">
        <v>72</v>
      </c>
      <c r="C151" s="49">
        <f t="shared" si="25"/>
        <v>12</v>
      </c>
      <c r="D151" s="49">
        <v>12</v>
      </c>
      <c r="E151" s="49">
        <v>0</v>
      </c>
      <c r="F151" s="49"/>
      <c r="G151" s="47">
        <f t="shared" si="26"/>
        <v>0.224238</v>
      </c>
      <c r="H151" s="47">
        <v>0.224238</v>
      </c>
      <c r="I151" s="47">
        <v>0</v>
      </c>
      <c r="J151" s="47">
        <v>0</v>
      </c>
      <c r="K151" s="49">
        <v>220011.494</v>
      </c>
      <c r="V151" s="41"/>
      <c r="W151" s="41"/>
      <c r="X151" s="41"/>
      <c r="Y151" s="41"/>
      <c r="Z151" s="41"/>
      <c r="AA151" s="41"/>
      <c r="AB151" s="41"/>
    </row>
    <row r="152" spans="1:21" ht="20.25" customHeight="1">
      <c r="A152" s="4"/>
      <c r="B152" s="73" t="s">
        <v>73</v>
      </c>
      <c r="C152" s="60">
        <f t="shared" si="25"/>
        <v>10</v>
      </c>
      <c r="D152" s="60">
        <v>10</v>
      </c>
      <c r="E152" s="60">
        <v>0</v>
      </c>
      <c r="F152" s="60">
        <v>0</v>
      </c>
      <c r="G152" s="61">
        <f t="shared" si="26"/>
        <v>0.3854</v>
      </c>
      <c r="H152" s="61">
        <v>0.3854</v>
      </c>
      <c r="I152" s="61">
        <v>0</v>
      </c>
      <c r="J152" s="61">
        <v>0</v>
      </c>
      <c r="K152" s="60">
        <v>181937</v>
      </c>
      <c r="U152" s="41"/>
    </row>
    <row r="153" spans="1:20" ht="20.25" customHeight="1">
      <c r="A153" s="6"/>
      <c r="B153" s="52" t="s">
        <v>74</v>
      </c>
      <c r="C153" s="49">
        <f t="shared" si="25"/>
        <v>26</v>
      </c>
      <c r="D153" s="49">
        <v>0</v>
      </c>
      <c r="E153" s="49">
        <v>0</v>
      </c>
      <c r="F153" s="49">
        <v>26</v>
      </c>
      <c r="G153" s="47">
        <f t="shared" si="26"/>
        <v>0.598638</v>
      </c>
      <c r="H153" s="47">
        <v>0</v>
      </c>
      <c r="I153" s="47">
        <v>0</v>
      </c>
      <c r="J153" s="47">
        <v>0.598638</v>
      </c>
      <c r="K153" s="49">
        <v>97295</v>
      </c>
      <c r="Q153" s="41"/>
      <c r="R153" s="41"/>
      <c r="S153" s="41"/>
      <c r="T153" s="41"/>
    </row>
    <row r="154" spans="1:16" ht="20.25" customHeight="1">
      <c r="A154" s="6"/>
      <c r="B154" s="52" t="s">
        <v>75</v>
      </c>
      <c r="C154" s="49">
        <f t="shared" si="25"/>
        <v>16</v>
      </c>
      <c r="D154" s="49">
        <v>12</v>
      </c>
      <c r="E154" s="49">
        <v>0</v>
      </c>
      <c r="F154" s="49">
        <v>4</v>
      </c>
      <c r="G154" s="47">
        <f t="shared" si="26"/>
        <v>1.2103000000000002</v>
      </c>
      <c r="H154" s="47">
        <v>1.0783</v>
      </c>
      <c r="I154" s="47">
        <v>0</v>
      </c>
      <c r="J154" s="47">
        <v>0.132</v>
      </c>
      <c r="K154" s="49">
        <v>18625</v>
      </c>
      <c r="P154" s="41"/>
    </row>
    <row r="155" spans="1:15" ht="20.25" customHeight="1">
      <c r="A155" s="6"/>
      <c r="B155" s="52" t="s">
        <v>76</v>
      </c>
      <c r="C155" s="49">
        <f t="shared" si="25"/>
        <v>13</v>
      </c>
      <c r="D155" s="49">
        <v>13</v>
      </c>
      <c r="E155" s="49">
        <v>0</v>
      </c>
      <c r="F155" s="49">
        <v>0</v>
      </c>
      <c r="G155" s="47">
        <f t="shared" si="26"/>
        <v>0.1233</v>
      </c>
      <c r="H155" s="47">
        <v>0.1233</v>
      </c>
      <c r="I155" s="47">
        <v>0</v>
      </c>
      <c r="J155" s="47">
        <v>0</v>
      </c>
      <c r="K155" s="49">
        <v>42025</v>
      </c>
      <c r="L155" s="41"/>
      <c r="M155" s="41"/>
      <c r="N155" s="41"/>
      <c r="O155" s="41"/>
    </row>
    <row r="156" spans="1:11" ht="20.25" customHeight="1">
      <c r="A156" s="43" t="s">
        <v>5</v>
      </c>
      <c r="B156" s="40"/>
      <c r="C156" s="58">
        <f>SUM(C157:C158)</f>
        <v>177</v>
      </c>
      <c r="D156" s="58">
        <f aca="true" t="shared" si="27" ref="D156:K156">SUM(D157:D158)</f>
        <v>177</v>
      </c>
      <c r="E156" s="58">
        <f t="shared" si="27"/>
        <v>0</v>
      </c>
      <c r="F156" s="58">
        <f t="shared" si="27"/>
        <v>0</v>
      </c>
      <c r="G156" s="59">
        <f t="shared" si="27"/>
        <v>4.3344000000000005</v>
      </c>
      <c r="H156" s="59">
        <f t="shared" si="27"/>
        <v>4.3344000000000005</v>
      </c>
      <c r="I156" s="59">
        <f t="shared" si="27"/>
        <v>0</v>
      </c>
      <c r="J156" s="59">
        <f t="shared" si="27"/>
        <v>0</v>
      </c>
      <c r="K156" s="58">
        <f t="shared" si="27"/>
        <v>74601</v>
      </c>
    </row>
    <row r="157" spans="1:11" s="10" customFormat="1" ht="20.25" customHeight="1">
      <c r="A157" s="43"/>
      <c r="B157" s="3" t="s">
        <v>182</v>
      </c>
      <c r="C157" s="49">
        <f>SUM(D157:F157)</f>
        <v>42</v>
      </c>
      <c r="D157" s="49">
        <v>42</v>
      </c>
      <c r="E157" s="49">
        <v>0</v>
      </c>
      <c r="F157" s="49">
        <v>0</v>
      </c>
      <c r="G157" s="47">
        <v>0.275</v>
      </c>
      <c r="H157" s="47">
        <v>0.275</v>
      </c>
      <c r="I157" s="47">
        <v>0</v>
      </c>
      <c r="J157" s="47">
        <v>0</v>
      </c>
      <c r="K157" s="49">
        <v>2692</v>
      </c>
    </row>
    <row r="158" spans="1:28" s="48" customFormat="1" ht="20.25" customHeight="1">
      <c r="A158" s="6"/>
      <c r="B158" s="3" t="s">
        <v>120</v>
      </c>
      <c r="C158" s="49">
        <f>SUM(D158:F158)</f>
        <v>135</v>
      </c>
      <c r="D158" s="49">
        <v>135</v>
      </c>
      <c r="E158" s="49">
        <v>0</v>
      </c>
      <c r="F158" s="49">
        <v>0</v>
      </c>
      <c r="G158" s="47">
        <v>4.0594</v>
      </c>
      <c r="H158" s="47">
        <v>4.0594</v>
      </c>
      <c r="I158" s="47">
        <v>0</v>
      </c>
      <c r="J158" s="47">
        <v>0</v>
      </c>
      <c r="K158" s="49">
        <v>71909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11" s="10" customFormat="1" ht="20.25" customHeight="1">
      <c r="A159" s="43" t="s">
        <v>38</v>
      </c>
      <c r="B159" s="40"/>
      <c r="C159" s="58">
        <f>SUM(C160:C169)</f>
        <v>68</v>
      </c>
      <c r="D159" s="58">
        <f aca="true" t="shared" si="28" ref="D159:K159">SUM(D160:D169)</f>
        <v>33</v>
      </c>
      <c r="E159" s="58">
        <f t="shared" si="28"/>
        <v>34</v>
      </c>
      <c r="F159" s="58">
        <f t="shared" si="28"/>
        <v>1</v>
      </c>
      <c r="G159" s="59">
        <f t="shared" si="28"/>
        <v>6.669271999999999</v>
      </c>
      <c r="H159" s="59">
        <f t="shared" si="28"/>
        <v>0.225686</v>
      </c>
      <c r="I159" s="59">
        <f t="shared" si="28"/>
        <v>6.284986</v>
      </c>
      <c r="J159" s="59">
        <f t="shared" si="28"/>
        <v>0.1586</v>
      </c>
      <c r="K159" s="58">
        <f t="shared" si="28"/>
        <v>84401</v>
      </c>
    </row>
    <row r="160" spans="1:21" s="48" customFormat="1" ht="20.25" customHeight="1">
      <c r="A160" s="10"/>
      <c r="B160" s="2" t="s">
        <v>145</v>
      </c>
      <c r="C160" s="49">
        <f>D160+E160+F160</f>
        <v>1</v>
      </c>
      <c r="D160" s="49">
        <v>0</v>
      </c>
      <c r="E160" s="49">
        <v>0</v>
      </c>
      <c r="F160" s="49">
        <v>1</v>
      </c>
      <c r="G160" s="47">
        <f>SUM(H160:J160)</f>
        <v>0.1586</v>
      </c>
      <c r="H160" s="47">
        <v>0</v>
      </c>
      <c r="I160" s="47">
        <v>0</v>
      </c>
      <c r="J160" s="47">
        <v>0.1586</v>
      </c>
      <c r="K160" s="49">
        <v>1523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2:21" s="10" customFormat="1" ht="20.25" customHeight="1">
      <c r="B161" s="2" t="s">
        <v>146</v>
      </c>
      <c r="C161" s="49">
        <f>D161+E161+F161</f>
        <v>4</v>
      </c>
      <c r="D161" s="49">
        <v>0</v>
      </c>
      <c r="E161" s="49">
        <v>4</v>
      </c>
      <c r="F161" s="49">
        <v>0</v>
      </c>
      <c r="G161" s="47">
        <f>SUM(H161:J161)</f>
        <v>0.241523</v>
      </c>
      <c r="H161" s="47">
        <v>0</v>
      </c>
      <c r="I161" s="47">
        <v>0.241523</v>
      </c>
      <c r="J161" s="47">
        <v>0</v>
      </c>
      <c r="K161" s="49">
        <v>0</v>
      </c>
      <c r="U161" s="48"/>
    </row>
    <row r="162" spans="2:28" s="10" customFormat="1" ht="20.25" customHeight="1">
      <c r="B162" s="2" t="s">
        <v>147</v>
      </c>
      <c r="C162" s="49">
        <f>D162+E162+F162</f>
        <v>1</v>
      </c>
      <c r="D162" s="49">
        <v>1</v>
      </c>
      <c r="E162" s="49">
        <v>0</v>
      </c>
      <c r="F162" s="49">
        <v>0</v>
      </c>
      <c r="G162" s="47">
        <f>SUM(H162:J162)</f>
        <v>0.002186</v>
      </c>
      <c r="H162" s="47">
        <v>0.002186</v>
      </c>
      <c r="I162" s="47">
        <v>0</v>
      </c>
      <c r="J162" s="47">
        <v>0</v>
      </c>
      <c r="K162" s="49">
        <v>29</v>
      </c>
      <c r="Q162" s="48"/>
      <c r="R162" s="48"/>
      <c r="S162" s="48"/>
      <c r="T162" s="48"/>
      <c r="V162" s="48"/>
      <c r="W162" s="48"/>
      <c r="X162" s="48"/>
      <c r="Y162" s="48"/>
      <c r="Z162" s="48"/>
      <c r="AA162" s="48"/>
      <c r="AB162" s="48"/>
    </row>
    <row r="163" spans="2:21" s="10" customFormat="1" ht="20.25" customHeight="1">
      <c r="B163" s="2" t="s">
        <v>148</v>
      </c>
      <c r="C163" s="49">
        <f aca="true" t="shared" si="29" ref="C163:C169">D163+E163+F163</f>
        <v>4</v>
      </c>
      <c r="D163" s="49">
        <v>0</v>
      </c>
      <c r="E163" s="49">
        <v>4</v>
      </c>
      <c r="F163" s="49">
        <v>0</v>
      </c>
      <c r="G163" s="47">
        <f aca="true" t="shared" si="30" ref="G163:G169">SUM(H163:J163)</f>
        <v>3.251778</v>
      </c>
      <c r="H163" s="47">
        <v>0</v>
      </c>
      <c r="I163" s="47">
        <v>3.251778</v>
      </c>
      <c r="J163" s="47">
        <v>0</v>
      </c>
      <c r="K163" s="49">
        <v>950</v>
      </c>
      <c r="P163" s="48"/>
      <c r="U163" s="48"/>
    </row>
    <row r="164" spans="2:20" s="10" customFormat="1" ht="20.25" customHeight="1">
      <c r="B164" s="2" t="s">
        <v>149</v>
      </c>
      <c r="C164" s="49">
        <f t="shared" si="29"/>
        <v>9</v>
      </c>
      <c r="D164" s="49">
        <v>0</v>
      </c>
      <c r="E164" s="49">
        <v>9</v>
      </c>
      <c r="F164" s="49">
        <v>0</v>
      </c>
      <c r="G164" s="47">
        <f t="shared" si="30"/>
        <v>0.070907</v>
      </c>
      <c r="H164" s="47">
        <v>0</v>
      </c>
      <c r="I164" s="47">
        <v>0.070907</v>
      </c>
      <c r="J164" s="47">
        <v>0</v>
      </c>
      <c r="K164" s="49">
        <v>0</v>
      </c>
      <c r="L164" s="48"/>
      <c r="M164" s="48"/>
      <c r="N164" s="48"/>
      <c r="O164" s="48"/>
      <c r="Q164" s="48"/>
      <c r="R164" s="48"/>
      <c r="S164" s="48"/>
      <c r="T164" s="48"/>
    </row>
    <row r="165" spans="2:20" s="10" customFormat="1" ht="20.25" customHeight="1">
      <c r="B165" s="2" t="s">
        <v>150</v>
      </c>
      <c r="C165" s="49">
        <f t="shared" si="29"/>
        <v>13</v>
      </c>
      <c r="D165" s="49">
        <v>13</v>
      </c>
      <c r="E165" s="49">
        <v>0</v>
      </c>
      <c r="F165" s="49">
        <v>0</v>
      </c>
      <c r="G165" s="47">
        <f t="shared" si="30"/>
        <v>0.928778</v>
      </c>
      <c r="H165" s="47">
        <v>0</v>
      </c>
      <c r="I165" s="47">
        <v>0.928778</v>
      </c>
      <c r="J165" s="47">
        <v>0</v>
      </c>
      <c r="K165" s="49">
        <v>78000</v>
      </c>
      <c r="L165" s="48"/>
      <c r="M165" s="48"/>
      <c r="N165" s="48"/>
      <c r="O165" s="48"/>
      <c r="Q165" s="48"/>
      <c r="R165" s="48"/>
      <c r="S165" s="48"/>
      <c r="T165" s="48"/>
    </row>
    <row r="166" spans="2:16" s="10" customFormat="1" ht="20.25" customHeight="1">
      <c r="B166" s="2" t="s">
        <v>151</v>
      </c>
      <c r="C166" s="49">
        <f t="shared" si="29"/>
        <v>2</v>
      </c>
      <c r="D166" s="49">
        <v>2</v>
      </c>
      <c r="E166" s="49">
        <v>0</v>
      </c>
      <c r="F166" s="49">
        <v>0</v>
      </c>
      <c r="G166" s="47">
        <f t="shared" si="30"/>
        <v>0.1058</v>
      </c>
      <c r="H166" s="47">
        <v>0</v>
      </c>
      <c r="I166" s="47">
        <v>0.1058</v>
      </c>
      <c r="J166" s="47">
        <v>0</v>
      </c>
      <c r="K166" s="49">
        <v>673</v>
      </c>
      <c r="P166" s="48"/>
    </row>
    <row r="167" spans="2:15" s="10" customFormat="1" ht="20.25" customHeight="1">
      <c r="B167" s="2" t="s">
        <v>152</v>
      </c>
      <c r="C167" s="49">
        <f t="shared" si="29"/>
        <v>13</v>
      </c>
      <c r="D167" s="49">
        <v>13</v>
      </c>
      <c r="E167" s="49">
        <v>0</v>
      </c>
      <c r="F167" s="49">
        <v>0</v>
      </c>
      <c r="G167" s="47">
        <f t="shared" si="30"/>
        <v>0.1952</v>
      </c>
      <c r="H167" s="47">
        <v>0.1952</v>
      </c>
      <c r="I167" s="47">
        <v>0</v>
      </c>
      <c r="J167" s="47">
        <v>0</v>
      </c>
      <c r="K167" s="49">
        <v>2851</v>
      </c>
      <c r="L167" s="48"/>
      <c r="M167" s="48"/>
      <c r="N167" s="48"/>
      <c r="O167" s="48"/>
    </row>
    <row r="168" spans="2:11" s="10" customFormat="1" ht="20.25" customHeight="1">
      <c r="B168" s="2" t="s">
        <v>153</v>
      </c>
      <c r="C168" s="49">
        <f t="shared" si="29"/>
        <v>9</v>
      </c>
      <c r="D168" s="49">
        <v>0</v>
      </c>
      <c r="E168" s="49">
        <v>9</v>
      </c>
      <c r="F168" s="49">
        <v>0</v>
      </c>
      <c r="G168" s="47">
        <f t="shared" si="30"/>
        <v>1.4583</v>
      </c>
      <c r="H168" s="47">
        <v>0</v>
      </c>
      <c r="I168" s="47">
        <v>1.4583</v>
      </c>
      <c r="J168" s="47">
        <v>0</v>
      </c>
      <c r="K168" s="49">
        <v>0</v>
      </c>
    </row>
    <row r="169" spans="1:28" s="41" customFormat="1" ht="20.25" customHeight="1">
      <c r="A169" s="10"/>
      <c r="B169" s="2" t="s">
        <v>119</v>
      </c>
      <c r="C169" s="49">
        <f t="shared" si="29"/>
        <v>12</v>
      </c>
      <c r="D169" s="49">
        <v>4</v>
      </c>
      <c r="E169" s="49">
        <v>8</v>
      </c>
      <c r="F169" s="49">
        <v>0</v>
      </c>
      <c r="G169" s="47">
        <f t="shared" si="30"/>
        <v>0.2562</v>
      </c>
      <c r="H169" s="47">
        <v>0.0283</v>
      </c>
      <c r="I169" s="47">
        <v>0.2279</v>
      </c>
      <c r="J169" s="47">
        <v>0</v>
      </c>
      <c r="K169" s="49">
        <v>375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11" ht="20.25" customHeight="1">
      <c r="A170" s="43" t="s">
        <v>39</v>
      </c>
      <c r="B170" s="40"/>
      <c r="C170" s="58">
        <f>SUM(C171:C174)</f>
        <v>71</v>
      </c>
      <c r="D170" s="58">
        <f aca="true" t="shared" si="31" ref="D170:K170">SUM(D171:D174)</f>
        <v>32</v>
      </c>
      <c r="E170" s="58">
        <f t="shared" si="31"/>
        <v>33</v>
      </c>
      <c r="F170" s="58">
        <f t="shared" si="31"/>
        <v>6</v>
      </c>
      <c r="G170" s="59">
        <f t="shared" si="31"/>
        <v>3.378596</v>
      </c>
      <c r="H170" s="59">
        <f t="shared" si="31"/>
        <v>1.0675009999999998</v>
      </c>
      <c r="I170" s="59">
        <f t="shared" si="31"/>
        <v>1.850095</v>
      </c>
      <c r="J170" s="59">
        <f t="shared" si="31"/>
        <v>0.461</v>
      </c>
      <c r="K170" s="58">
        <f t="shared" si="31"/>
        <v>15052</v>
      </c>
    </row>
    <row r="171" spans="1:28" ht="20.25" customHeight="1">
      <c r="A171" s="6"/>
      <c r="B171" s="9" t="s">
        <v>6</v>
      </c>
      <c r="C171" s="49">
        <f>D171+E171+F171</f>
        <v>8</v>
      </c>
      <c r="D171" s="49">
        <v>3</v>
      </c>
      <c r="E171" s="49">
        <v>5</v>
      </c>
      <c r="F171" s="49">
        <v>0</v>
      </c>
      <c r="G171" s="47">
        <f>H171+I171+J171</f>
        <v>0.177196</v>
      </c>
      <c r="H171" s="47">
        <v>0.004101</v>
      </c>
      <c r="I171" s="47">
        <v>0.173095</v>
      </c>
      <c r="J171" s="47">
        <v>0</v>
      </c>
      <c r="K171" s="49">
        <v>152</v>
      </c>
      <c r="V171" s="41"/>
      <c r="W171" s="41"/>
      <c r="X171" s="41"/>
      <c r="Y171" s="41"/>
      <c r="Z171" s="41"/>
      <c r="AA171" s="41"/>
      <c r="AB171" s="41"/>
    </row>
    <row r="172" spans="1:21" ht="33">
      <c r="A172" s="6"/>
      <c r="B172" s="9" t="s">
        <v>7</v>
      </c>
      <c r="C172" s="49">
        <f>D172+E172+F172</f>
        <v>5</v>
      </c>
      <c r="D172" s="49">
        <v>0</v>
      </c>
      <c r="E172" s="49">
        <v>0</v>
      </c>
      <c r="F172" s="49">
        <v>5</v>
      </c>
      <c r="G172" s="47">
        <f>H172+I172+J172</f>
        <v>0.4233</v>
      </c>
      <c r="H172" s="47">
        <v>0</v>
      </c>
      <c r="I172" s="47">
        <v>0</v>
      </c>
      <c r="J172" s="47">
        <v>0.4233</v>
      </c>
      <c r="K172" s="49">
        <v>2582</v>
      </c>
      <c r="U172" s="41"/>
    </row>
    <row r="173" spans="1:20" ht="20.25" customHeight="1">
      <c r="A173" s="11"/>
      <c r="B173" s="9" t="s">
        <v>8</v>
      </c>
      <c r="C173" s="49">
        <f>D173+E173+F173</f>
        <v>1</v>
      </c>
      <c r="D173" s="49">
        <v>0</v>
      </c>
      <c r="E173" s="49">
        <v>0</v>
      </c>
      <c r="F173" s="49">
        <v>1</v>
      </c>
      <c r="G173" s="47">
        <f>H173+I173+J173</f>
        <v>0.0377</v>
      </c>
      <c r="H173" s="47">
        <v>0</v>
      </c>
      <c r="I173" s="47">
        <v>0</v>
      </c>
      <c r="J173" s="47">
        <v>0.0377</v>
      </c>
      <c r="K173" s="49">
        <v>441</v>
      </c>
      <c r="Q173" s="41"/>
      <c r="R173" s="41"/>
      <c r="S173" s="41"/>
      <c r="T173" s="41"/>
    </row>
    <row r="174" spans="1:16" ht="20.25" customHeight="1">
      <c r="A174" s="12"/>
      <c r="B174" s="5" t="s">
        <v>9</v>
      </c>
      <c r="C174" s="60">
        <f>D174+E174+F174</f>
        <v>57</v>
      </c>
      <c r="D174" s="60">
        <v>29</v>
      </c>
      <c r="E174" s="60">
        <v>28</v>
      </c>
      <c r="F174" s="60">
        <v>0</v>
      </c>
      <c r="G174" s="61">
        <f>H174+I174+J174</f>
        <v>2.7404</v>
      </c>
      <c r="H174" s="61">
        <v>1.0634</v>
      </c>
      <c r="I174" s="61">
        <v>1.677</v>
      </c>
      <c r="J174" s="61">
        <v>0</v>
      </c>
      <c r="K174" s="60">
        <v>11877</v>
      </c>
      <c r="P174" s="41"/>
    </row>
    <row r="175" spans="1:15" ht="17.25" customHeight="1">
      <c r="A175" s="11"/>
      <c r="B175" s="16"/>
      <c r="C175" s="15"/>
      <c r="D175" s="15"/>
      <c r="E175" s="15"/>
      <c r="F175" s="15"/>
      <c r="G175" s="36"/>
      <c r="H175" s="36"/>
      <c r="I175" s="36"/>
      <c r="J175" s="36"/>
      <c r="K175" s="22"/>
      <c r="L175" s="41"/>
      <c r="M175" s="41"/>
      <c r="N175" s="41"/>
      <c r="O175" s="41"/>
    </row>
    <row r="176" spans="1:11" ht="16.5">
      <c r="A176" s="11"/>
      <c r="B176" s="16"/>
      <c r="C176" s="15"/>
      <c r="D176" s="30" t="s">
        <v>21</v>
      </c>
      <c r="E176" s="15"/>
      <c r="F176" s="15"/>
      <c r="G176" s="36"/>
      <c r="H176" s="36"/>
      <c r="I176" s="36"/>
      <c r="J176" s="36"/>
      <c r="K176" s="22"/>
    </row>
    <row r="177" spans="1:9" ht="16.5">
      <c r="A177" s="17" t="s">
        <v>10</v>
      </c>
      <c r="B177" s="18" t="s">
        <v>11</v>
      </c>
      <c r="I177" s="37" t="s">
        <v>15</v>
      </c>
    </row>
    <row r="178" spans="2:11" ht="16.5">
      <c r="B178" s="19"/>
      <c r="D178" s="30" t="s">
        <v>22</v>
      </c>
      <c r="K178" s="23"/>
    </row>
    <row r="179" spans="1:2" ht="16.5">
      <c r="A179" s="17" t="s">
        <v>12</v>
      </c>
      <c r="B179" s="20"/>
    </row>
    <row r="180" spans="1:2" ht="16.5">
      <c r="A180" s="17" t="s">
        <v>13</v>
      </c>
      <c r="B180" s="7"/>
    </row>
    <row r="181" spans="1:11" ht="16.5">
      <c r="A181" s="1" t="s">
        <v>14</v>
      </c>
      <c r="B181" s="7"/>
      <c r="K181" s="39" t="s">
        <v>40</v>
      </c>
    </row>
    <row r="182" ht="16.5">
      <c r="B182" s="10"/>
    </row>
    <row r="183" ht="16.5">
      <c r="B183" s="10"/>
    </row>
    <row r="184" ht="16.5">
      <c r="B184" s="10"/>
    </row>
    <row r="185" ht="16.5">
      <c r="B185" s="10"/>
    </row>
    <row r="186" ht="16.5">
      <c r="B186" s="10"/>
    </row>
    <row r="187" ht="16.5">
      <c r="B187" s="10"/>
    </row>
    <row r="188" ht="16.5">
      <c r="B188" s="10"/>
    </row>
    <row r="189" ht="16.5">
      <c r="B189" s="10"/>
    </row>
    <row r="190" ht="16.5">
      <c r="B190" s="10"/>
    </row>
    <row r="191" spans="2:3" ht="16.5">
      <c r="B191" s="10"/>
      <c r="C191" s="56"/>
    </row>
    <row r="192" spans="2:3" ht="16.5">
      <c r="B192" s="10"/>
      <c r="C192" s="56"/>
    </row>
    <row r="193" spans="2:3" ht="16.5">
      <c r="B193" s="10"/>
      <c r="C193" s="56"/>
    </row>
    <row r="194" spans="2:3" ht="16.5">
      <c r="B194" s="10"/>
      <c r="C194" s="56"/>
    </row>
    <row r="195" spans="2:3" ht="16.5">
      <c r="B195" s="10"/>
      <c r="C195" s="56"/>
    </row>
    <row r="196" spans="2:3" ht="16.5">
      <c r="B196" s="10"/>
      <c r="C196" s="56"/>
    </row>
    <row r="197" spans="2:3" ht="16.5">
      <c r="B197" s="10"/>
      <c r="C197" s="56"/>
    </row>
    <row r="198" spans="2:3" ht="16.5">
      <c r="B198" s="10"/>
      <c r="C198" s="56"/>
    </row>
    <row r="199" spans="2:3" ht="16.5">
      <c r="B199" s="10"/>
      <c r="C199" s="56"/>
    </row>
    <row r="200" spans="2:3" ht="16.5">
      <c r="B200" s="10"/>
      <c r="C200" s="56"/>
    </row>
    <row r="201" spans="2:3" ht="16.5">
      <c r="B201" s="10"/>
      <c r="C201" s="56"/>
    </row>
    <row r="202" spans="2:3" ht="16.5">
      <c r="B202" s="10"/>
      <c r="C202" s="56"/>
    </row>
    <row r="203" spans="2:3" ht="16.5">
      <c r="B203" s="10"/>
      <c r="C203" s="56"/>
    </row>
    <row r="204" spans="2:3" ht="16.5">
      <c r="B204" s="10"/>
      <c r="C204" s="56"/>
    </row>
    <row r="205" spans="2:3" ht="16.5">
      <c r="B205" s="10"/>
      <c r="C205" s="56"/>
    </row>
    <row r="206" spans="2:3" ht="16.5">
      <c r="B206" s="10"/>
      <c r="C206" s="56"/>
    </row>
    <row r="207" spans="2:3" ht="16.5">
      <c r="B207" s="10"/>
      <c r="C207" s="56"/>
    </row>
    <row r="208" spans="2:3" ht="16.5">
      <c r="B208" s="10"/>
      <c r="C208" s="56"/>
    </row>
    <row r="209" spans="2:3" ht="16.5">
      <c r="B209" s="10"/>
      <c r="C209" s="56"/>
    </row>
    <row r="210" spans="2:3" ht="16.5">
      <c r="B210" s="10"/>
      <c r="C210" s="56"/>
    </row>
    <row r="211" spans="2:3" ht="16.5">
      <c r="B211" s="10"/>
      <c r="C211" s="56"/>
    </row>
    <row r="212" spans="2:3" ht="16.5">
      <c r="B212" s="10"/>
      <c r="C212" s="56"/>
    </row>
    <row r="213" spans="2:3" ht="16.5">
      <c r="B213" s="10"/>
      <c r="C213" s="56"/>
    </row>
    <row r="214" spans="2:3" ht="16.5">
      <c r="B214" s="10"/>
      <c r="C214" s="56"/>
    </row>
    <row r="215" spans="2:3" ht="16.5">
      <c r="B215" s="10"/>
      <c r="C215" s="56"/>
    </row>
    <row r="216" spans="2:3" ht="16.5">
      <c r="B216" s="10"/>
      <c r="C216" s="56"/>
    </row>
    <row r="217" spans="2:3" ht="16.5">
      <c r="B217" s="10"/>
      <c r="C217" s="56"/>
    </row>
    <row r="218" spans="2:3" ht="16.5">
      <c r="B218" s="10"/>
      <c r="C218" s="56"/>
    </row>
    <row r="219" spans="2:3" ht="16.5">
      <c r="B219" s="10"/>
      <c r="C219" s="56"/>
    </row>
    <row r="220" spans="2:3" ht="16.5">
      <c r="B220" s="10"/>
      <c r="C220" s="56"/>
    </row>
    <row r="221" spans="2:3" ht="16.5">
      <c r="B221" s="10"/>
      <c r="C221" s="56"/>
    </row>
    <row r="222" spans="2:3" ht="16.5">
      <c r="B222" s="10"/>
      <c r="C222" s="56"/>
    </row>
    <row r="223" spans="2:3" ht="16.5">
      <c r="B223" s="10"/>
      <c r="C223" s="56"/>
    </row>
    <row r="224" spans="2:3" ht="16.5">
      <c r="B224" s="10"/>
      <c r="C224" s="56"/>
    </row>
    <row r="225" spans="2:3" ht="16.5">
      <c r="B225" s="10"/>
      <c r="C225" s="56"/>
    </row>
    <row r="226" spans="2:3" ht="16.5">
      <c r="B226" s="10"/>
      <c r="C226" s="56"/>
    </row>
    <row r="227" spans="2:3" ht="16.5">
      <c r="B227" s="10"/>
      <c r="C227" s="56"/>
    </row>
    <row r="228" spans="2:3" ht="16.5">
      <c r="B228" s="10"/>
      <c r="C228" s="56"/>
    </row>
    <row r="229" spans="2:3" ht="16.5">
      <c r="B229" s="10"/>
      <c r="C229" s="56"/>
    </row>
    <row r="230" spans="2:3" ht="16.5">
      <c r="B230" s="10"/>
      <c r="C230" s="56"/>
    </row>
    <row r="231" spans="2:3" ht="16.5">
      <c r="B231" s="10"/>
      <c r="C231" s="56"/>
    </row>
    <row r="232" spans="2:3" ht="16.5">
      <c r="B232" s="10"/>
      <c r="C232" s="56"/>
    </row>
    <row r="233" spans="2:3" ht="16.5">
      <c r="B233" s="10"/>
      <c r="C233" s="56"/>
    </row>
    <row r="234" spans="2:3" ht="16.5">
      <c r="B234" s="10"/>
      <c r="C234" s="56"/>
    </row>
    <row r="235" spans="2:3" ht="16.5">
      <c r="B235" s="10"/>
      <c r="C235" s="56"/>
    </row>
    <row r="236" spans="2:3" ht="16.5">
      <c r="B236" s="10"/>
      <c r="C236" s="56"/>
    </row>
    <row r="237" spans="2:3" ht="16.5">
      <c r="B237" s="10"/>
      <c r="C237" s="56"/>
    </row>
    <row r="238" spans="2:3" ht="16.5">
      <c r="B238" s="10"/>
      <c r="C238" s="56"/>
    </row>
    <row r="239" spans="2:3" ht="16.5">
      <c r="B239" s="10"/>
      <c r="C239" s="56"/>
    </row>
    <row r="240" spans="2:3" ht="16.5">
      <c r="B240" s="10"/>
      <c r="C240" s="56"/>
    </row>
    <row r="241" spans="2:3" ht="16.5">
      <c r="B241" s="10"/>
      <c r="C241" s="56"/>
    </row>
    <row r="242" spans="2:3" ht="16.5">
      <c r="B242" s="10"/>
      <c r="C242" s="56"/>
    </row>
    <row r="243" spans="2:3" ht="16.5">
      <c r="B243" s="10"/>
      <c r="C243" s="56"/>
    </row>
    <row r="244" spans="2:3" ht="16.5">
      <c r="B244" s="10"/>
      <c r="C244" s="56"/>
    </row>
    <row r="245" spans="2:3" ht="16.5">
      <c r="B245" s="10"/>
      <c r="C245" s="56"/>
    </row>
    <row r="246" spans="2:3" ht="16.5">
      <c r="B246" s="10"/>
      <c r="C246" s="56"/>
    </row>
    <row r="247" spans="2:3" ht="16.5">
      <c r="B247" s="10"/>
      <c r="C247" s="56"/>
    </row>
    <row r="248" spans="2:3" ht="16.5">
      <c r="B248" s="10"/>
      <c r="C248" s="56"/>
    </row>
    <row r="249" spans="2:3" ht="16.5">
      <c r="B249" s="10"/>
      <c r="C249" s="56"/>
    </row>
    <row r="250" spans="2:3" ht="16.5">
      <c r="B250" s="10"/>
      <c r="C250" s="56"/>
    </row>
    <row r="251" spans="2:3" ht="16.5">
      <c r="B251" s="10"/>
      <c r="C251" s="56"/>
    </row>
    <row r="252" spans="2:3" ht="16.5">
      <c r="B252" s="10"/>
      <c r="C252" s="56"/>
    </row>
    <row r="253" spans="2:3" ht="16.5">
      <c r="B253" s="10"/>
      <c r="C253" s="56"/>
    </row>
    <row r="254" spans="2:3" ht="16.5">
      <c r="B254" s="10"/>
      <c r="C254" s="56"/>
    </row>
    <row r="255" spans="2:3" ht="16.5">
      <c r="B255" s="10"/>
      <c r="C255" s="56"/>
    </row>
    <row r="256" spans="2:3" ht="16.5">
      <c r="B256" s="10"/>
      <c r="C256" s="56"/>
    </row>
    <row r="257" spans="2:3" ht="16.5">
      <c r="B257" s="10"/>
      <c r="C257" s="56"/>
    </row>
    <row r="258" spans="2:3" ht="16.5">
      <c r="B258" s="10"/>
      <c r="C258" s="56"/>
    </row>
    <row r="259" spans="2:3" ht="16.5">
      <c r="B259" s="10"/>
      <c r="C259" s="56"/>
    </row>
    <row r="260" spans="2:3" ht="16.5">
      <c r="B260" s="10"/>
      <c r="C260" s="56"/>
    </row>
    <row r="261" spans="2:3" ht="16.5">
      <c r="B261" s="10"/>
      <c r="C261" s="56"/>
    </row>
    <row r="262" spans="2:3" ht="16.5">
      <c r="B262" s="10"/>
      <c r="C262" s="56"/>
    </row>
    <row r="263" spans="2:3" ht="16.5">
      <c r="B263" s="10"/>
      <c r="C263" s="56"/>
    </row>
    <row r="264" spans="2:3" ht="16.5">
      <c r="B264" s="10"/>
      <c r="C264" s="56"/>
    </row>
  </sheetData>
  <mergeCells count="8">
    <mergeCell ref="A3:K3"/>
    <mergeCell ref="A5:K5"/>
    <mergeCell ref="J1:K1"/>
    <mergeCell ref="J2:K2"/>
    <mergeCell ref="A6:B7"/>
    <mergeCell ref="C6:F6"/>
    <mergeCell ref="G6:J6"/>
    <mergeCell ref="K6:K7"/>
  </mergeCells>
  <printOptions horizontalCentered="1"/>
  <pageMargins left="0.7480314960629921" right="0.7480314960629921" top="0.984251968503937" bottom="0.92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工程用地取得93.xls</dc:title>
  <dc:subject>工程用地取得93.xls</dc:subject>
  <dc:creator>經濟部水利署</dc:creator>
  <cp:keywords>工程用地取得93.xls</cp:keywords>
  <dc:description>工程用地取得93.xls</dc:description>
  <cp:lastModifiedBy>施雙鳳</cp:lastModifiedBy>
  <cp:lastPrinted>2005-07-12T07:23:59Z</cp:lastPrinted>
  <dcterms:created xsi:type="dcterms:W3CDTF">2004-03-15T06:55:59Z</dcterms:created>
  <dcterms:modified xsi:type="dcterms:W3CDTF">2008-10-23T03:46:14Z</dcterms:modified>
  <cp:category>I6Z</cp:category>
  <cp:version/>
  <cp:contentType/>
  <cp:contentStatus/>
</cp:coreProperties>
</file>