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2120" windowHeight="9120" activeTab="3"/>
  </bookViews>
  <sheets>
    <sheet name="第1季" sheetId="1" r:id="rId1"/>
    <sheet name="第2季" sheetId="2" r:id="rId2"/>
    <sheet name="第3季" sheetId="3" r:id="rId3"/>
    <sheet name="年報" sheetId="4" r:id="rId4"/>
  </sheets>
  <definedNames>
    <definedName name="_xlnm.Print_Area" localSheetId="3">'年報'!$A$1:$K$125</definedName>
    <definedName name="_xlnm.Print_Area" localSheetId="0">'第1季'!$A$1:$K$33</definedName>
    <definedName name="_xlnm.Print_Area" localSheetId="1">'第2季'!$A$1:$K$73</definedName>
    <definedName name="_xlnm.Print_Area" localSheetId="2">'第3季'!$A$1:$K$66</definedName>
    <definedName name="_xlnm.Print_Titles" localSheetId="3">'年報'!$1:$9</definedName>
    <definedName name="_xlnm.Print_Titles" localSheetId="1">'第2季'!$1:$9</definedName>
    <definedName name="_xlnm.Print_Titles" localSheetId="2">'第3季'!$1:$9</definedName>
  </definedNames>
  <calcPr fullCalcOnLoad="1"/>
</workbook>
</file>

<file path=xl/sharedStrings.xml><?xml version="1.0" encoding="utf-8"?>
<sst xmlns="http://schemas.openxmlformats.org/spreadsheetml/2006/main" count="613" uniqueCount="352">
  <si>
    <t>公  開  類</t>
  </si>
  <si>
    <t>編製機關</t>
  </si>
  <si>
    <t>表    號</t>
  </si>
  <si>
    <t>　</t>
  </si>
  <si>
    <t>(新臺幣千元)</t>
  </si>
  <si>
    <t>災害種類</t>
  </si>
  <si>
    <t>災害時間</t>
  </si>
  <si>
    <t>堤　　防</t>
  </si>
  <si>
    <t>護　　岸</t>
  </si>
  <si>
    <t>制 水 門</t>
  </si>
  <si>
    <t>其　　他</t>
  </si>
  <si>
    <t>(災害名稱)</t>
  </si>
  <si>
    <t>(公尺)</t>
  </si>
  <si>
    <t>(座)</t>
  </si>
  <si>
    <t>(處)</t>
  </si>
  <si>
    <t>總 計</t>
  </si>
  <si>
    <t>機關長官</t>
  </si>
  <si>
    <t>總計</t>
  </si>
  <si>
    <t>水系別</t>
  </si>
  <si>
    <t>縣市別</t>
  </si>
  <si>
    <t>審  核</t>
  </si>
  <si>
    <t>填  表</t>
  </si>
  <si>
    <t>經濟部水利署</t>
  </si>
  <si>
    <t>1140-00-01</t>
  </si>
  <si>
    <r>
      <t>受　　損　　情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形</t>
    </r>
  </si>
  <si>
    <t>預　　估　　經　　費</t>
  </si>
  <si>
    <t>復建</t>
  </si>
  <si>
    <t xml:space="preserve"> </t>
  </si>
  <si>
    <t>天然災害河川防洪設施受損情形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</si>
  <si>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</si>
  <si>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季 (年) 報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</si>
  <si>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</si>
  <si>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　　　   　 年報：各填報單位於次年1月底前將年報資料報送本署，由本署於次年80日內完成彙編。</t>
  </si>
  <si>
    <t>經濟部水利署</t>
  </si>
  <si>
    <t>1140-00-01</t>
  </si>
  <si>
    <r>
      <t>搶修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搶險</t>
    </r>
    <r>
      <rPr>
        <sz val="12"/>
        <rFont val="Times New Roman"/>
        <family val="1"/>
      </rPr>
      <t>)</t>
    </r>
  </si>
  <si>
    <t>主辦統計人員</t>
  </si>
  <si>
    <t>主辦業務人員</t>
  </si>
  <si>
    <t>本表無事實可填</t>
  </si>
  <si>
    <t xml:space="preserve"> </t>
  </si>
  <si>
    <t>填表說明：1.本表由本署會計室編製1式3份，1份送行政院災害防救委員會，1份送本署河川海岸組，1份自存，並公布於本署網站。</t>
  </si>
  <si>
    <t>　　　　　2.季報：各填報單位於每季終了後20日內將資料報送本署，由本署於每季終了後40日內完成彙編。</t>
  </si>
  <si>
    <t>資料來源：本署所屬各河川局、各直轄市政府、各縣(市)政府(金門縣、連江縣除外)。</t>
  </si>
  <si>
    <t>中華民國101年第1季(1月至3月)</t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</si>
  <si>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日編製</t>
    </r>
  </si>
  <si>
    <r>
      <t>季報於每季終了後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日內編報</t>
    </r>
  </si>
  <si>
    <t>經濟部水利署</t>
  </si>
  <si>
    <t>季 (年) 報</t>
  </si>
  <si>
    <r>
      <t>年報於每年終了後</t>
    </r>
    <r>
      <rPr>
        <sz val="12"/>
        <rFont val="Times New Roman"/>
        <family val="1"/>
      </rPr>
      <t>80</t>
    </r>
    <r>
      <rPr>
        <sz val="12"/>
        <rFont val="標楷體"/>
        <family val="4"/>
      </rPr>
      <t>日內編報</t>
    </r>
  </si>
  <si>
    <t>1140-00-01</t>
  </si>
  <si>
    <t>天然災害河川防洪設施受損情形（本表共3頁）</t>
  </si>
  <si>
    <t>中華民國101年第2季(4月至6月)</t>
  </si>
  <si>
    <r>
      <t>受　　損　　情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形</t>
    </r>
  </si>
  <si>
    <t>預　　估　　經　　費</t>
  </si>
  <si>
    <t>水系別</t>
  </si>
  <si>
    <t>縣市別</t>
  </si>
  <si>
    <t>總計</t>
  </si>
  <si>
    <r>
      <t>搶修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搶險</t>
    </r>
    <r>
      <rPr>
        <sz val="12"/>
        <rFont val="Times New Roman"/>
        <family val="1"/>
      </rPr>
      <t>)</t>
    </r>
  </si>
  <si>
    <t>復建</t>
  </si>
  <si>
    <t>總計</t>
  </si>
  <si>
    <t>颱風合計</t>
  </si>
  <si>
    <t>泰利颱風小計</t>
  </si>
  <si>
    <t>中央管河川泰利颱風計</t>
  </si>
  <si>
    <t>101.06.19
~101.06.21</t>
  </si>
  <si>
    <t>101.06.19
~101.06.21</t>
  </si>
  <si>
    <t>大安溪</t>
  </si>
  <si>
    <t>大安溪</t>
  </si>
  <si>
    <t>臺中市</t>
  </si>
  <si>
    <t>臺中市</t>
  </si>
  <si>
    <t>烏溪</t>
  </si>
  <si>
    <t>烏溪</t>
  </si>
  <si>
    <t>南投縣</t>
  </si>
  <si>
    <t>南投縣</t>
  </si>
  <si>
    <t>北港溪小計</t>
  </si>
  <si>
    <t>北港溪小計</t>
  </si>
  <si>
    <t>101.06.20</t>
  </si>
  <si>
    <t>雲林縣</t>
  </si>
  <si>
    <t>雲林縣</t>
  </si>
  <si>
    <t>嘉義縣</t>
  </si>
  <si>
    <t>嘉義縣</t>
  </si>
  <si>
    <t>八掌溪小計</t>
  </si>
  <si>
    <t>臺南市</t>
  </si>
  <si>
    <t>臺南市</t>
  </si>
  <si>
    <t>急水溪</t>
  </si>
  <si>
    <t>急水溪</t>
  </si>
  <si>
    <t>101.06.11
~101.06.14</t>
  </si>
  <si>
    <t>卑南溪</t>
  </si>
  <si>
    <t>台東縣</t>
  </si>
  <si>
    <t>縣管河川泰利颱風計</t>
  </si>
  <si>
    <t>率芒溪</t>
  </si>
  <si>
    <t>屏東縣</t>
  </si>
  <si>
    <t>屏東縣</t>
  </si>
  <si>
    <t>枋山溪</t>
  </si>
  <si>
    <t>保力溪</t>
  </si>
  <si>
    <t>保力溪</t>
  </si>
  <si>
    <t>港口溪</t>
  </si>
  <si>
    <t>港口溪</t>
  </si>
  <si>
    <t>跨省市河川泰利颱風計</t>
  </si>
  <si>
    <t>淡水河</t>
  </si>
  <si>
    <t>臺北市</t>
  </si>
  <si>
    <t>臺北市</t>
  </si>
  <si>
    <t>豪雨合計</t>
  </si>
  <si>
    <t>5月豪雨小計</t>
  </si>
  <si>
    <t>縣管河川5月豪雨小計</t>
  </si>
  <si>
    <t>101.05.12</t>
  </si>
  <si>
    <t>得子口溪</t>
  </si>
  <si>
    <t>宜蘭縣</t>
  </si>
  <si>
    <t>宜蘭縣</t>
  </si>
  <si>
    <t>6月豪雨小計</t>
  </si>
  <si>
    <t>中央管河川6月豪雨小計</t>
  </si>
  <si>
    <t>大安溪小計</t>
  </si>
  <si>
    <t>101.06.10
~101.06.13</t>
  </si>
  <si>
    <t>苗栗縣</t>
  </si>
  <si>
    <t>苗栗縣</t>
  </si>
  <si>
    <t>臺中市</t>
  </si>
  <si>
    <t>大甲溪</t>
  </si>
  <si>
    <t>大甲溪</t>
  </si>
  <si>
    <t>烏溪</t>
  </si>
  <si>
    <t>南投縣</t>
  </si>
  <si>
    <t>濁水溪小計</t>
  </si>
  <si>
    <t>101.06.10</t>
  </si>
  <si>
    <t>雲林縣</t>
  </si>
  <si>
    <t>朴子溪</t>
  </si>
  <si>
    <t>朴子溪</t>
  </si>
  <si>
    <t>嘉義縣</t>
  </si>
  <si>
    <t>101.06.16</t>
  </si>
  <si>
    <t>曾文溪</t>
  </si>
  <si>
    <t>臺南市</t>
  </si>
  <si>
    <t>高屏溪小計</t>
  </si>
  <si>
    <t>101.06.10
~101.06.12</t>
  </si>
  <si>
    <t>高雄市</t>
  </si>
  <si>
    <t>高雄市</t>
  </si>
  <si>
    <t>屏東縣</t>
  </si>
  <si>
    <t>東港溪</t>
  </si>
  <si>
    <t>縣管河川6月豪雨小計</t>
  </si>
  <si>
    <t>101.06.12</t>
  </si>
  <si>
    <t>寶斗溪</t>
  </si>
  <si>
    <t>新北市</t>
  </si>
  <si>
    <t>新北市</t>
  </si>
  <si>
    <t>101.06.11</t>
  </si>
  <si>
    <t>南崁溪</t>
  </si>
  <si>
    <t>桃園縣</t>
  </si>
  <si>
    <t>桃園縣</t>
  </si>
  <si>
    <t>老街溪</t>
  </si>
  <si>
    <t>社子溪</t>
  </si>
  <si>
    <t>富林溪</t>
  </si>
  <si>
    <t>大堀溪</t>
  </si>
  <si>
    <t>觀音溪</t>
  </si>
  <si>
    <t>新屋溪</t>
  </si>
  <si>
    <t>跨省市河川6月豪雨小計</t>
  </si>
  <si>
    <t>淡水河</t>
  </si>
  <si>
    <t>臺北市</t>
  </si>
  <si>
    <t>主辦統計人員</t>
  </si>
  <si>
    <t>主辦業務人員</t>
  </si>
  <si>
    <t>資料來源：本署所屬各河川局、各直轄市政府、各縣(市)政府(金門縣、連江縣除外)。</t>
  </si>
  <si>
    <t>填表說明：1.本表由本署會計室編製1式3份，1份送行政院災害防救委員會，1份送本署河川海岸組，1份自存，並公布於本署網站。</t>
  </si>
  <si>
    <t>　　　　　2.季報：各填報單位於每季終了後20日內將資料報送本署，由本署於每季終了後40日內完成彙編。</t>
  </si>
  <si>
    <t xml:space="preserve"> </t>
  </si>
  <si>
    <t>　　　   　 年報：各填報單位於次年1月底前將年報資料報送本署，由本署於次年80日內完成彙編。</t>
  </si>
  <si>
    <t>民國101年8月3日編製</t>
  </si>
  <si>
    <r>
      <t>季報於每季終了後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日內編報</t>
    </r>
  </si>
  <si>
    <t>經濟部水利署</t>
  </si>
  <si>
    <t>季 (年) 報</t>
  </si>
  <si>
    <r>
      <t>年報於每年終了後</t>
    </r>
    <r>
      <rPr>
        <sz val="12"/>
        <rFont val="Times New Roman"/>
        <family val="1"/>
      </rPr>
      <t>80</t>
    </r>
    <r>
      <rPr>
        <sz val="12"/>
        <rFont val="標楷體"/>
        <family val="4"/>
      </rPr>
      <t>日內編報</t>
    </r>
  </si>
  <si>
    <t>1140-00-01</t>
  </si>
  <si>
    <t>天然災害河川防洪設施受損情形（本表共3頁）</t>
  </si>
  <si>
    <t>中華民國101年第3季(7月至9月)</t>
  </si>
  <si>
    <r>
      <t>受　　損　　情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形</t>
    </r>
  </si>
  <si>
    <t>預　　估　　經　　費</t>
  </si>
  <si>
    <t>水系別</t>
  </si>
  <si>
    <t>縣市別</t>
  </si>
  <si>
    <t>總計</t>
  </si>
  <si>
    <r>
      <t>搶修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搶險</t>
    </r>
    <r>
      <rPr>
        <sz val="12"/>
        <rFont val="Times New Roman"/>
        <family val="1"/>
      </rPr>
      <t>)</t>
    </r>
  </si>
  <si>
    <t>復建</t>
  </si>
  <si>
    <t>總計</t>
  </si>
  <si>
    <t>颱風合計</t>
  </si>
  <si>
    <t>蘇拉颱風小計</t>
  </si>
  <si>
    <t>中央管河川蘇拉颱風計</t>
  </si>
  <si>
    <t>101.08.03</t>
  </si>
  <si>
    <t>蘭陽溪</t>
  </si>
  <si>
    <t>101.08.02</t>
  </si>
  <si>
    <t>鳳山溪</t>
  </si>
  <si>
    <t>新竹縣</t>
  </si>
  <si>
    <t>頭前溪</t>
  </si>
  <si>
    <t>後龍溪</t>
  </si>
  <si>
    <t>101.07.30
~101.08.03</t>
  </si>
  <si>
    <t>烏溪小計</t>
  </si>
  <si>
    <t>濁水溪</t>
  </si>
  <si>
    <t>101.08.01</t>
  </si>
  <si>
    <t>八掌溪</t>
  </si>
  <si>
    <t>101.07.31
~101.08.03</t>
  </si>
  <si>
    <t>高屏溪</t>
  </si>
  <si>
    <t>花蓮溪</t>
  </si>
  <si>
    <t>花蓮縣</t>
  </si>
  <si>
    <t>縣管河川蘇拉颱風計</t>
  </si>
  <si>
    <t>南澳溪</t>
  </si>
  <si>
    <t>101.07.31</t>
  </si>
  <si>
    <t>南崁溪</t>
  </si>
  <si>
    <t>老街溪</t>
  </si>
  <si>
    <t>大堀溪</t>
  </si>
  <si>
    <t>101.08.02
~101.08.03</t>
  </si>
  <si>
    <t>溫寮溪</t>
  </si>
  <si>
    <t>新虎尾溪</t>
  </si>
  <si>
    <t>美崙溪</t>
  </si>
  <si>
    <t>跨省市河川蘇拉颱風計</t>
  </si>
  <si>
    <t>淡水河小計</t>
  </si>
  <si>
    <t>101.07.31
~101.08.02</t>
  </si>
  <si>
    <t>天秤颱風小計</t>
  </si>
  <si>
    <t>中央管河川天秤颱風計</t>
  </si>
  <si>
    <t>101.08.21
~101.08.28</t>
  </si>
  <si>
    <t>秀姑巒溪</t>
  </si>
  <si>
    <t>縣管河川天秤颱風計</t>
  </si>
  <si>
    <t>101.08.24</t>
  </si>
  <si>
    <t>豪雨合計</t>
  </si>
  <si>
    <t>7月豪雨小計</t>
  </si>
  <si>
    <t>中央管河川7月豪雨計</t>
  </si>
  <si>
    <t>101.07.24</t>
  </si>
  <si>
    <t>北港溪</t>
  </si>
  <si>
    <t>雲林縣</t>
  </si>
  <si>
    <t>主辦統計人員</t>
  </si>
  <si>
    <t>主辦業務人員</t>
  </si>
  <si>
    <t>資料來源：本署所屬各河川局、各直轄市政府、各縣(市)政府(金門縣、連江縣除外)。</t>
  </si>
  <si>
    <t>填表說明：1.本表由本署會計室編製1式3份，1份送行政院災害防救委員會，1份送本署河川海岸組，1份自存，並公布於本署網站。</t>
  </si>
  <si>
    <t>　　　　　2.季報：各填報單位於每季終了後20日內將資料報送本署，由本署於每季終了後40日內完成彙編。</t>
  </si>
  <si>
    <t xml:space="preserve"> </t>
  </si>
  <si>
    <t>　　　   　 年報：各填報單位於次年1月底前將年報資料報送本署，由本署於次年80日內完成彙編。</t>
  </si>
  <si>
    <t>民國101年10月31日編製</t>
  </si>
  <si>
    <t>年      報</t>
  </si>
  <si>
    <t>次年3月15日前編報</t>
  </si>
  <si>
    <t>天然災害河川防洪設施受損情形（本表共7頁）</t>
  </si>
  <si>
    <t>中華民國101年</t>
  </si>
  <si>
    <t>水    門</t>
  </si>
  <si>
    <t>總計</t>
  </si>
  <si>
    <t>颱風合計</t>
  </si>
  <si>
    <t>泰利颱風小計</t>
  </si>
  <si>
    <t>中央管河川泰利颱風計</t>
  </si>
  <si>
    <t>101.06.20</t>
  </si>
  <si>
    <t>雲林縣</t>
  </si>
  <si>
    <t>嘉義縣</t>
  </si>
  <si>
    <t>八掌溪小計</t>
  </si>
  <si>
    <t>臺南市</t>
  </si>
  <si>
    <t>急水溪</t>
  </si>
  <si>
    <t>縣管河川泰利颱風計</t>
  </si>
  <si>
    <t>101.06.19
~101.06.21</t>
  </si>
  <si>
    <t>南崁溪</t>
  </si>
  <si>
    <t>桃園縣</t>
  </si>
  <si>
    <t>老街溪</t>
  </si>
  <si>
    <t>社子溪</t>
  </si>
  <si>
    <t>富林溪</t>
  </si>
  <si>
    <t>大堀溪</t>
  </si>
  <si>
    <t>觀音溪</t>
  </si>
  <si>
    <t>新屋溪</t>
  </si>
  <si>
    <t>率芒溪</t>
  </si>
  <si>
    <t>屏東縣</t>
  </si>
  <si>
    <t>枋山溪</t>
  </si>
  <si>
    <t>保力溪</t>
  </si>
  <si>
    <t>港口溪</t>
  </si>
  <si>
    <t>跨省市河川泰利颱風計</t>
  </si>
  <si>
    <t>淡水河</t>
  </si>
  <si>
    <t>臺北市</t>
  </si>
  <si>
    <t>蘇拉颱風小計</t>
  </si>
  <si>
    <t>中央管河川蘇拉颱風計</t>
  </si>
  <si>
    <t>101.08.03</t>
  </si>
  <si>
    <t>蘭陽溪</t>
  </si>
  <si>
    <t>宜蘭縣</t>
  </si>
  <si>
    <t>101.08.02</t>
  </si>
  <si>
    <t>鳳山溪</t>
  </si>
  <si>
    <t>新竹縣</t>
  </si>
  <si>
    <t>頭前溪小計</t>
  </si>
  <si>
    <t xml:space="preserve"> </t>
  </si>
  <si>
    <t>新竹市</t>
  </si>
  <si>
    <t>後龍溪</t>
  </si>
  <si>
    <t>苗栗縣</t>
  </si>
  <si>
    <t>101.07.30
~101.08.03</t>
  </si>
  <si>
    <t>大安溪</t>
  </si>
  <si>
    <t>臺中市</t>
  </si>
  <si>
    <t>大甲溪</t>
  </si>
  <si>
    <t>烏溪小計</t>
  </si>
  <si>
    <t>南投縣</t>
  </si>
  <si>
    <t>濁水溪小計</t>
  </si>
  <si>
    <t>北港溪小計</t>
  </si>
  <si>
    <t>101.08.01</t>
  </si>
  <si>
    <t>朴子溪</t>
  </si>
  <si>
    <t>八掌溪</t>
  </si>
  <si>
    <t>101.07.31
~101.08.03</t>
  </si>
  <si>
    <t>高屏溪</t>
  </si>
  <si>
    <t>花蓮溪</t>
  </si>
  <si>
    <t>花蓮縣</t>
  </si>
  <si>
    <t>縣管河川蘇拉颱風計</t>
  </si>
  <si>
    <t>101.08.02
~101.08.03</t>
  </si>
  <si>
    <t>溫寮溪</t>
  </si>
  <si>
    <t>南澳溪</t>
  </si>
  <si>
    <t>101.07.31</t>
  </si>
  <si>
    <t>西湖溪</t>
  </si>
  <si>
    <t>通霄溪</t>
  </si>
  <si>
    <t>苑裡溪</t>
  </si>
  <si>
    <t>房裡溪</t>
  </si>
  <si>
    <t>新虎尾溪</t>
  </si>
  <si>
    <t>美崙溪</t>
  </si>
  <si>
    <t>跨省市河川蘇拉颱風計</t>
  </si>
  <si>
    <t>淡水河小計</t>
  </si>
  <si>
    <t>新北市</t>
  </si>
  <si>
    <t>101.07.31
~101.08.02</t>
  </si>
  <si>
    <t>天秤颱風小計</t>
  </si>
  <si>
    <t>中央管河川天秤颱風計</t>
  </si>
  <si>
    <t>101.08.21
~101.08.28</t>
  </si>
  <si>
    <t>高雄市</t>
  </si>
  <si>
    <t>101.08.23</t>
  </si>
  <si>
    <t>秀姑巒溪</t>
  </si>
  <si>
    <t>縣管河川天秤颱風計</t>
  </si>
  <si>
    <t>101.08.24</t>
  </si>
  <si>
    <t>豪雨合計</t>
  </si>
  <si>
    <t>5月豪雨小計</t>
  </si>
  <si>
    <t>縣管河川5月豪雨小計</t>
  </si>
  <si>
    <t>101.05.12</t>
  </si>
  <si>
    <t>得子口溪</t>
  </si>
  <si>
    <t>宜蘭縣</t>
  </si>
  <si>
    <t>6月豪雨小計</t>
  </si>
  <si>
    <t>中央管河川6月豪雨小計</t>
  </si>
  <si>
    <t>大安溪小計</t>
  </si>
  <si>
    <t>101.06.10
~101.06.13</t>
  </si>
  <si>
    <t>苗栗縣</t>
  </si>
  <si>
    <t>大甲溪</t>
  </si>
  <si>
    <t>濁水溪小計</t>
  </si>
  <si>
    <t>101.06.10</t>
  </si>
  <si>
    <t>朴子溪</t>
  </si>
  <si>
    <t>101.06.16</t>
  </si>
  <si>
    <t>曾文溪</t>
  </si>
  <si>
    <t>高屏溪小計</t>
  </si>
  <si>
    <t>101.06.10
~101.06.12</t>
  </si>
  <si>
    <t>高雄市</t>
  </si>
  <si>
    <t>東港溪</t>
  </si>
  <si>
    <t>臺東縣</t>
  </si>
  <si>
    <t>101.06.12</t>
  </si>
  <si>
    <t>秀姑巒溪</t>
  </si>
  <si>
    <t>花蓮縣</t>
  </si>
  <si>
    <t>縣管河川6月豪雨小計</t>
  </si>
  <si>
    <t>寶斗溪</t>
  </si>
  <si>
    <t>新北市</t>
  </si>
  <si>
    <t>跨省市河川6月豪雨小計</t>
  </si>
  <si>
    <t>7月豪雨小計</t>
  </si>
  <si>
    <t>中央管河川7月豪雨計</t>
  </si>
  <si>
    <t>101.07.24</t>
  </si>
  <si>
    <t>北港溪</t>
  </si>
  <si>
    <t>雲林縣</t>
  </si>
  <si>
    <t>主辦統計人員</t>
  </si>
  <si>
    <t>主辦業務人員</t>
  </si>
  <si>
    <t>資料來源：本署所屬各河川局、各直轄市政府、各縣(市)政府(澎湖縣、金門縣、連江縣除外)。</t>
  </si>
  <si>
    <t>填表說明：1.本表由本署會計室編製1式2份，1份送本署河川海岸組，1份自存，並公布於本署網站。</t>
  </si>
  <si>
    <t>　　　　　2.各填報單位於次年1月底前將資料報送本署，由本署於次年3月15日前完成彙編。</t>
  </si>
  <si>
    <t xml:space="preserve"> </t>
  </si>
  <si>
    <t>民國102年3月1日編製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</si>
</sst>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b/>
      <sz val="12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7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181" fontId="8" fillId="0" borderId="15" xfId="34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181" fontId="7" fillId="0" borderId="0" xfId="34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181" fontId="7" fillId="0" borderId="12" xfId="34" applyFont="1" applyBorder="1" applyAlignment="1">
      <alignment/>
    </xf>
    <xf numFmtId="0" fontId="7" fillId="0" borderId="0" xfId="0" applyFont="1" applyAlignment="1">
      <alignment horizontal="left"/>
    </xf>
    <xf numFmtId="11" fontId="7" fillId="0" borderId="0" xfId="0" applyNumberFormat="1" applyFont="1" applyBorder="1" applyAlignment="1">
      <alignment horizontal="left" vertical="center"/>
    </xf>
    <xf numFmtId="11" fontId="7" fillId="0" borderId="0" xfId="0" applyNumberFormat="1" applyFont="1" applyBorder="1" applyAlignment="1">
      <alignment vertical="center"/>
    </xf>
    <xf numFmtId="11" fontId="7" fillId="0" borderId="0" xfId="0" applyNumberFormat="1" applyFont="1" applyBorder="1" applyAlignment="1">
      <alignment horizontal="right" vertical="center"/>
    </xf>
    <xf numFmtId="11" fontId="7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1" fontId="8" fillId="0" borderId="21" xfId="0" applyNumberFormat="1" applyFont="1" applyBorder="1" applyAlignment="1">
      <alignment horizontal="centerContinuous" vertical="center"/>
    </xf>
    <xf numFmtId="11" fontId="8" fillId="0" borderId="19" xfId="0" applyNumberFormat="1" applyFont="1" applyBorder="1" applyAlignment="1">
      <alignment horizontal="center" vertical="center"/>
    </xf>
    <xf numFmtId="11" fontId="8" fillId="0" borderId="19" xfId="0" applyNumberFormat="1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" vertical="center"/>
    </xf>
    <xf numFmtId="181" fontId="8" fillId="0" borderId="0" xfId="34" applyFont="1" applyBorder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1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181" fontId="7" fillId="0" borderId="0" xfId="34" applyFont="1" applyFill="1" applyBorder="1" applyAlignment="1">
      <alignment/>
    </xf>
    <xf numFmtId="181" fontId="7" fillId="0" borderId="0" xfId="34" applyFont="1" applyFill="1" applyAlignment="1">
      <alignment/>
    </xf>
    <xf numFmtId="0" fontId="7" fillId="0" borderId="0" xfId="0" applyFont="1" applyFill="1" applyAlignment="1">
      <alignment vertical="center"/>
    </xf>
    <xf numFmtId="181" fontId="11" fillId="0" borderId="0" xfId="34" applyFont="1" applyFill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1" fontId="8" fillId="0" borderId="21" xfId="0" applyNumberFormat="1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Continuous"/>
    </xf>
    <xf numFmtId="0" fontId="8" fillId="0" borderId="15" xfId="0" applyFont="1" applyFill="1" applyBorder="1" applyAlignment="1">
      <alignment horizontal="centerContinuous" vertical="center"/>
    </xf>
    <xf numFmtId="11" fontId="8" fillId="0" borderId="19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Continuous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Continuous" vertical="center" wrapText="1"/>
    </xf>
    <xf numFmtId="0" fontId="12" fillId="0" borderId="19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12" fillId="0" borderId="19" xfId="0" applyFont="1" applyFill="1" applyBorder="1" applyAlignment="1">
      <alignment horizontal="left" vertical="center" indent="1"/>
    </xf>
    <xf numFmtId="0" fontId="12" fillId="0" borderId="19" xfId="0" applyFont="1" applyFill="1" applyBorder="1" applyAlignment="1">
      <alignment horizontal="left" vertical="center" indent="2"/>
    </xf>
    <xf numFmtId="41" fontId="0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indent="3"/>
    </xf>
    <xf numFmtId="41" fontId="8" fillId="0" borderId="0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indent="3"/>
    </xf>
    <xf numFmtId="41" fontId="0" fillId="0" borderId="12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left" vertical="center"/>
    </xf>
    <xf numFmtId="41" fontId="8" fillId="0" borderId="12" xfId="0" applyNumberFormat="1" applyFont="1" applyFill="1" applyBorder="1" applyAlignment="1">
      <alignment horizontal="center"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41" fontId="8" fillId="0" borderId="12" xfId="0" applyNumberFormat="1" applyFont="1" applyFill="1" applyBorder="1" applyAlignment="1">
      <alignment vertical="center" wrapText="1"/>
    </xf>
    <xf numFmtId="4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81" fontId="8" fillId="0" borderId="0" xfId="34" applyFont="1" applyFill="1" applyBorder="1" applyAlignment="1">
      <alignment/>
    </xf>
    <xf numFmtId="11" fontId="8" fillId="0" borderId="0" xfId="0" applyNumberFormat="1" applyFont="1" applyFill="1" applyBorder="1" applyAlignment="1">
      <alignment horizontal="left" vertical="center"/>
    </xf>
    <xf numFmtId="181" fontId="8" fillId="0" borderId="0" xfId="34" applyFont="1" applyFill="1" applyBorder="1" applyAlignment="1">
      <alignment horizontal="center"/>
    </xf>
    <xf numFmtId="181" fontId="8" fillId="0" borderId="0" xfId="34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11" fontId="8" fillId="0" borderId="0" xfId="0" applyNumberFormat="1" applyFont="1" applyFill="1" applyBorder="1" applyAlignment="1">
      <alignment horizontal="center"/>
    </xf>
    <xf numFmtId="11" fontId="8" fillId="0" borderId="0" xfId="0" applyNumberFormat="1" applyFont="1" applyFill="1" applyBorder="1" applyAlignment="1">
      <alignment horizontal="left"/>
    </xf>
    <xf numFmtId="11" fontId="8" fillId="0" borderId="0" xfId="0" applyNumberFormat="1" applyFont="1" applyFill="1" applyBorder="1" applyAlignment="1">
      <alignment vertical="center"/>
    </xf>
    <xf numFmtId="11" fontId="0" fillId="0" borderId="0" xfId="0" applyNumberFormat="1" applyFont="1" applyFill="1" applyBorder="1" applyAlignment="1">
      <alignment horizontal="right" vertical="center"/>
    </xf>
    <xf numFmtId="181" fontId="8" fillId="0" borderId="0" xfId="34" applyFont="1" applyFill="1" applyBorder="1" applyAlignment="1">
      <alignment horizontal="left"/>
    </xf>
    <xf numFmtId="181" fontId="8" fillId="0" borderId="0" xfId="34" applyFont="1" applyFill="1" applyAlignment="1">
      <alignment horizontal="center"/>
    </xf>
    <xf numFmtId="181" fontId="8" fillId="0" borderId="0" xfId="34" applyFont="1" applyFill="1" applyAlignment="1">
      <alignment/>
    </xf>
    <xf numFmtId="181" fontId="8" fillId="0" borderId="0" xfId="34" applyFont="1" applyFill="1" applyAlignment="1">
      <alignment horizontal="right"/>
    </xf>
    <xf numFmtId="11" fontId="8" fillId="0" borderId="19" xfId="0" applyNumberFormat="1" applyFont="1" applyFill="1" applyBorder="1" applyAlignment="1">
      <alignment horizontal="center"/>
    </xf>
    <xf numFmtId="41" fontId="12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4" sqref="A4:K4"/>
    </sheetView>
  </sheetViews>
  <sheetFormatPr defaultColWidth="9.00390625" defaultRowHeight="15.75"/>
  <cols>
    <col min="1" max="1" width="12.00390625" style="44" customWidth="1"/>
    <col min="2" max="2" width="13.75390625" style="44" customWidth="1"/>
    <col min="3" max="3" width="11.75390625" style="44" customWidth="1"/>
    <col min="4" max="4" width="12.75390625" style="44" customWidth="1"/>
    <col min="5" max="5" width="9.75390625" style="44" customWidth="1"/>
    <col min="6" max="6" width="13.125" style="44" customWidth="1"/>
    <col min="7" max="8" width="13.75390625" style="44" customWidth="1"/>
    <col min="9" max="9" width="10.625" style="44" customWidth="1"/>
    <col min="10" max="10" width="11.00390625" style="44" customWidth="1"/>
    <col min="11" max="11" width="9.125" style="44" customWidth="1"/>
    <col min="12" max="16384" width="9.00390625" style="44" customWidth="1"/>
  </cols>
  <sheetData>
    <row r="1" spans="1:11" s="43" customFormat="1" ht="18" customHeight="1">
      <c r="A1" s="1" t="s">
        <v>0</v>
      </c>
      <c r="B1" s="2"/>
      <c r="C1" s="3" t="s">
        <v>29</v>
      </c>
      <c r="D1" s="4"/>
      <c r="E1" s="4"/>
      <c r="F1" s="4"/>
      <c r="G1" s="4"/>
      <c r="H1" s="4"/>
      <c r="I1" s="1" t="s">
        <v>1</v>
      </c>
      <c r="J1" s="63" t="s">
        <v>33</v>
      </c>
      <c r="K1" s="64"/>
    </row>
    <row r="2" spans="1:11" s="43" customFormat="1" ht="18" customHeight="1">
      <c r="A2" s="1" t="s">
        <v>30</v>
      </c>
      <c r="B2" s="2"/>
      <c r="C2" s="5" t="s">
        <v>31</v>
      </c>
      <c r="D2" s="6"/>
      <c r="E2" s="6"/>
      <c r="F2" s="6"/>
      <c r="G2" s="6"/>
      <c r="H2" s="6"/>
      <c r="I2" s="1" t="s">
        <v>2</v>
      </c>
      <c r="J2" s="63" t="s">
        <v>34</v>
      </c>
      <c r="K2" s="64"/>
    </row>
    <row r="3" spans="1:11" ht="16.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5.5">
      <c r="A4" s="66" t="s">
        <v>28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6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6.5">
      <c r="A6" s="65" t="s">
        <v>43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9.5" customHeight="1">
      <c r="A7" s="46"/>
      <c r="B7" s="9" t="s">
        <v>3</v>
      </c>
      <c r="C7" s="10"/>
      <c r="D7" s="10"/>
      <c r="E7" s="61" t="s">
        <v>24</v>
      </c>
      <c r="F7" s="62"/>
      <c r="G7" s="62"/>
      <c r="H7" s="62"/>
      <c r="I7" s="11" t="s">
        <v>25</v>
      </c>
      <c r="J7" s="12"/>
      <c r="K7" s="12"/>
    </row>
    <row r="8" spans="1:11" ht="19.5" customHeight="1">
      <c r="A8" s="47" t="s">
        <v>5</v>
      </c>
      <c r="B8" s="48" t="s">
        <v>6</v>
      </c>
      <c r="C8" s="49" t="s">
        <v>18</v>
      </c>
      <c r="D8" s="50" t="s">
        <v>19</v>
      </c>
      <c r="E8" s="13" t="s">
        <v>7</v>
      </c>
      <c r="F8" s="13" t="s">
        <v>8</v>
      </c>
      <c r="G8" s="13" t="s">
        <v>9</v>
      </c>
      <c r="H8" s="7" t="s">
        <v>10</v>
      </c>
      <c r="I8" s="14" t="s">
        <v>4</v>
      </c>
      <c r="J8" s="15"/>
      <c r="K8" s="15"/>
    </row>
    <row r="9" spans="1:11" ht="19.5" customHeight="1">
      <c r="A9" s="51" t="s">
        <v>11</v>
      </c>
      <c r="B9" s="16"/>
      <c r="C9" s="17"/>
      <c r="D9" s="16"/>
      <c r="E9" s="18" t="s">
        <v>12</v>
      </c>
      <c r="F9" s="18" t="s">
        <v>12</v>
      </c>
      <c r="G9" s="18" t="s">
        <v>13</v>
      </c>
      <c r="H9" s="19" t="s">
        <v>14</v>
      </c>
      <c r="I9" s="20" t="s">
        <v>17</v>
      </c>
      <c r="J9" s="21" t="s">
        <v>35</v>
      </c>
      <c r="K9" s="21" t="s">
        <v>26</v>
      </c>
    </row>
    <row r="10" spans="1:11" ht="19.5" customHeight="1">
      <c r="A10" s="22" t="s">
        <v>15</v>
      </c>
      <c r="B10" s="23" t="s">
        <v>38</v>
      </c>
      <c r="C10" s="24"/>
      <c r="D10" s="24"/>
      <c r="E10" s="25"/>
      <c r="F10" s="25"/>
      <c r="G10" s="25"/>
      <c r="H10" s="25"/>
      <c r="I10" s="25"/>
      <c r="J10" s="25"/>
      <c r="K10" s="25"/>
    </row>
    <row r="11" spans="1:11" s="42" customFormat="1" ht="19.5" customHeight="1">
      <c r="A11" s="26"/>
      <c r="B11" s="27"/>
      <c r="C11" s="28"/>
      <c r="D11" s="28"/>
      <c r="E11" s="29"/>
      <c r="F11" s="30"/>
      <c r="G11" s="30"/>
      <c r="H11" s="30"/>
      <c r="I11" s="30"/>
      <c r="J11" s="30"/>
      <c r="K11" s="31"/>
    </row>
    <row r="12" spans="1:11" s="42" customFormat="1" ht="19.5" customHeight="1">
      <c r="A12" s="26"/>
      <c r="B12" s="27"/>
      <c r="C12" s="28"/>
      <c r="D12" s="28"/>
      <c r="E12" s="29"/>
      <c r="F12" s="30"/>
      <c r="G12" s="30"/>
      <c r="H12" s="30"/>
      <c r="I12" s="30"/>
      <c r="J12" s="30"/>
      <c r="K12" s="31"/>
    </row>
    <row r="13" spans="1:11" s="42" customFormat="1" ht="19.5" customHeight="1">
      <c r="A13" s="26"/>
      <c r="B13" s="27"/>
      <c r="C13" s="28"/>
      <c r="D13" s="28"/>
      <c r="E13" s="29"/>
      <c r="F13" s="30"/>
      <c r="G13" s="30"/>
      <c r="H13" s="30"/>
      <c r="I13" s="30"/>
      <c r="J13" s="30"/>
      <c r="K13" s="31"/>
    </row>
    <row r="14" spans="1:11" s="42" customFormat="1" ht="19.5" customHeight="1">
      <c r="A14" s="26"/>
      <c r="B14" s="27"/>
      <c r="C14" s="28"/>
      <c r="D14" s="28"/>
      <c r="E14" s="29"/>
      <c r="F14" s="30"/>
      <c r="G14" s="30"/>
      <c r="H14" s="30"/>
      <c r="I14" s="30"/>
      <c r="J14" s="30"/>
      <c r="K14" s="31"/>
    </row>
    <row r="15" spans="1:11" s="42" customFormat="1" ht="19.5" customHeight="1">
      <c r="A15" s="26"/>
      <c r="B15" s="27"/>
      <c r="C15" s="28"/>
      <c r="D15" s="28"/>
      <c r="E15" s="29"/>
      <c r="F15" s="30"/>
      <c r="G15" s="30"/>
      <c r="H15" s="30"/>
      <c r="I15" s="30"/>
      <c r="J15" s="30"/>
      <c r="K15" s="31"/>
    </row>
    <row r="16" spans="1:11" s="42" customFormat="1" ht="19.5" customHeight="1">
      <c r="A16" s="26"/>
      <c r="B16" s="27"/>
      <c r="C16" s="28"/>
      <c r="D16" s="28"/>
      <c r="E16" s="29"/>
      <c r="F16" s="30"/>
      <c r="G16" s="30"/>
      <c r="H16" s="30"/>
      <c r="I16" s="30"/>
      <c r="J16" s="30"/>
      <c r="K16" s="31"/>
    </row>
    <row r="17" spans="1:11" s="42" customFormat="1" ht="19.5" customHeight="1">
      <c r="A17" s="26"/>
      <c r="B17" s="27"/>
      <c r="C17" s="28"/>
      <c r="D17" s="28"/>
      <c r="E17" s="29"/>
      <c r="F17" s="30"/>
      <c r="G17" s="30"/>
      <c r="H17" s="30"/>
      <c r="I17" s="30"/>
      <c r="J17" s="30"/>
      <c r="K17" s="31"/>
    </row>
    <row r="18" spans="1:11" s="42" customFormat="1" ht="19.5" customHeight="1">
      <c r="A18" s="26"/>
      <c r="B18" s="27"/>
      <c r="C18" s="28"/>
      <c r="D18" s="28"/>
      <c r="E18" s="29"/>
      <c r="F18" s="30"/>
      <c r="G18" s="30"/>
      <c r="H18" s="30"/>
      <c r="I18" s="30"/>
      <c r="J18" s="30"/>
      <c r="K18" s="31"/>
    </row>
    <row r="19" spans="1:11" s="42" customFormat="1" ht="19.5" customHeight="1">
      <c r="A19" s="26"/>
      <c r="B19" s="27"/>
      <c r="C19" s="28"/>
      <c r="D19" s="28"/>
      <c r="E19" s="29"/>
      <c r="F19" s="30"/>
      <c r="G19" s="30"/>
      <c r="H19" s="30"/>
      <c r="I19" s="30"/>
      <c r="J19" s="30"/>
      <c r="K19" s="31"/>
    </row>
    <row r="20" spans="1:11" s="42" customFormat="1" ht="19.5" customHeight="1">
      <c r="A20" s="26"/>
      <c r="B20" s="27"/>
      <c r="C20" s="28"/>
      <c r="D20" s="28"/>
      <c r="E20" s="29"/>
      <c r="F20" s="30"/>
      <c r="G20" s="30"/>
      <c r="H20" s="30"/>
      <c r="I20" s="30"/>
      <c r="J20" s="30"/>
      <c r="K20" s="31"/>
    </row>
    <row r="21" spans="1:11" s="42" customFormat="1" ht="19.5" customHeight="1">
      <c r="A21" s="26"/>
      <c r="B21" s="27"/>
      <c r="C21" s="28"/>
      <c r="D21" s="28"/>
      <c r="E21" s="28"/>
      <c r="F21" s="30"/>
      <c r="G21" s="30"/>
      <c r="H21" s="30"/>
      <c r="I21" s="30"/>
      <c r="J21" s="30"/>
      <c r="K21" s="31"/>
    </row>
    <row r="22" spans="1:11" s="42" customFormat="1" ht="19.5" customHeight="1">
      <c r="A22" s="26"/>
      <c r="B22" s="27"/>
      <c r="C22" s="28"/>
      <c r="D22" s="28"/>
      <c r="E22" s="29"/>
      <c r="F22" s="30"/>
      <c r="G22" s="30"/>
      <c r="H22" s="30"/>
      <c r="I22" s="30"/>
      <c r="J22" s="30"/>
      <c r="K22" s="31"/>
    </row>
    <row r="23" spans="1:11" s="42" customFormat="1" ht="19.5" customHeight="1">
      <c r="A23" s="33"/>
      <c r="B23" s="34"/>
      <c r="C23" s="35"/>
      <c r="D23" s="35"/>
      <c r="E23" s="36"/>
      <c r="F23" s="36"/>
      <c r="G23" s="36"/>
      <c r="H23" s="36"/>
      <c r="I23" s="36"/>
      <c r="J23" s="36"/>
      <c r="K23" s="36"/>
    </row>
    <row r="24" spans="1:11" s="42" customFormat="1" ht="10.5" customHeight="1">
      <c r="A24" s="28"/>
      <c r="B24" s="28"/>
      <c r="C24" s="28"/>
      <c r="D24" s="31"/>
      <c r="E24" s="31"/>
      <c r="F24" s="31"/>
      <c r="G24" s="31"/>
      <c r="H24" s="31"/>
      <c r="I24" s="32"/>
      <c r="J24" s="32"/>
      <c r="K24" s="32"/>
    </row>
    <row r="25" spans="1:16" s="42" customFormat="1" ht="19.5" customHeight="1">
      <c r="A25" s="37" t="s">
        <v>21</v>
      </c>
      <c r="B25" s="38"/>
      <c r="C25" s="37" t="s">
        <v>20</v>
      </c>
      <c r="D25" s="37"/>
      <c r="F25" s="52" t="s">
        <v>36</v>
      </c>
      <c r="G25" s="38"/>
      <c r="H25" s="32"/>
      <c r="I25" s="38" t="s">
        <v>16</v>
      </c>
      <c r="J25" s="32"/>
      <c r="K25" s="8"/>
      <c r="M25" s="44"/>
      <c r="N25" s="44"/>
      <c r="O25" s="44"/>
      <c r="P25" s="44"/>
    </row>
    <row r="26" spans="1:16" s="42" customFormat="1" ht="15.75" customHeight="1">
      <c r="A26" s="38"/>
      <c r="B26" s="38"/>
      <c r="C26" s="38"/>
      <c r="D26" s="38"/>
      <c r="F26" s="32"/>
      <c r="G26" s="38"/>
      <c r="H26" s="37"/>
      <c r="I26" s="39"/>
      <c r="J26" s="32"/>
      <c r="K26" s="32"/>
      <c r="M26" s="45"/>
      <c r="N26" s="45"/>
      <c r="O26" s="44"/>
      <c r="P26" s="45"/>
    </row>
    <row r="27" spans="1:12" ht="16.5">
      <c r="A27" s="38"/>
      <c r="B27" s="38"/>
      <c r="C27" s="38"/>
      <c r="D27" s="38"/>
      <c r="F27" s="52" t="s">
        <v>37</v>
      </c>
      <c r="G27" s="38"/>
      <c r="H27" s="37"/>
      <c r="I27" s="39"/>
      <c r="J27" s="32"/>
      <c r="K27" s="37"/>
      <c r="L27" s="42"/>
    </row>
    <row r="28" spans="1:12" ht="16.5">
      <c r="A28" s="38"/>
      <c r="B28" s="38"/>
      <c r="C28" s="38"/>
      <c r="D28" s="38"/>
      <c r="F28" s="52"/>
      <c r="G28" s="38"/>
      <c r="H28" s="37"/>
      <c r="I28" s="39"/>
      <c r="J28" s="32"/>
      <c r="K28" s="37"/>
      <c r="L28" s="42"/>
    </row>
    <row r="29" spans="1:11" ht="9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56" customFormat="1" ht="15.75">
      <c r="A30" s="41" t="s">
        <v>42</v>
      </c>
      <c r="B30" s="53"/>
      <c r="C30" s="53"/>
      <c r="D30" s="53"/>
      <c r="E30" s="53"/>
      <c r="F30" s="53"/>
      <c r="G30" s="53"/>
      <c r="H30" s="41"/>
      <c r="I30" s="54"/>
      <c r="J30" s="54"/>
      <c r="K30" s="55" t="s">
        <v>39</v>
      </c>
    </row>
    <row r="31" spans="1:11" s="56" customFormat="1" ht="16.5" customHeight="1">
      <c r="A31" s="41" t="s">
        <v>40</v>
      </c>
      <c r="B31" s="41"/>
      <c r="C31" s="57"/>
      <c r="D31" s="58"/>
      <c r="E31" s="59"/>
      <c r="F31" s="58"/>
      <c r="G31" s="58"/>
      <c r="H31" s="58"/>
      <c r="I31" s="54"/>
      <c r="J31" s="54"/>
      <c r="K31" s="54"/>
    </row>
    <row r="32" spans="1:11" s="60" customFormat="1" ht="15.75">
      <c r="A32" s="41" t="s">
        <v>41</v>
      </c>
      <c r="B32" s="54"/>
      <c r="C32" s="54"/>
      <c r="D32" s="54"/>
      <c r="E32" s="54"/>
      <c r="F32" s="54"/>
      <c r="G32" s="54"/>
      <c r="H32" s="54"/>
      <c r="I32" s="58"/>
      <c r="J32" s="58"/>
      <c r="K32" s="58"/>
    </row>
    <row r="33" spans="1:11" s="60" customFormat="1" ht="15.75">
      <c r="A33" s="41" t="s">
        <v>32</v>
      </c>
      <c r="B33" s="54"/>
      <c r="C33" s="54"/>
      <c r="D33" s="54"/>
      <c r="E33" s="54"/>
      <c r="F33" s="54"/>
      <c r="G33" s="54"/>
      <c r="I33" s="58"/>
      <c r="J33" s="58"/>
      <c r="K33" s="40" t="s">
        <v>44</v>
      </c>
    </row>
  </sheetData>
  <sheetProtection/>
  <mergeCells count="5">
    <mergeCell ref="E7:H7"/>
    <mergeCell ref="J1:K1"/>
    <mergeCell ref="J2:K2"/>
    <mergeCell ref="A6:K6"/>
    <mergeCell ref="A4:K4"/>
  </mergeCells>
  <printOptions horizontalCentered="1"/>
  <pageMargins left="0" right="0" top="1.1811023622047245" bottom="0.1968503937007874" header="0.31496062992125984" footer="0.1968503937007874"/>
  <pageSetup horizontalDpi="300" verticalDpi="3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selection activeCell="A5" sqref="A5:K5"/>
    </sheetView>
  </sheetViews>
  <sheetFormatPr defaultColWidth="9.00390625" defaultRowHeight="15.75"/>
  <cols>
    <col min="1" max="1" width="32.875" style="80" customWidth="1"/>
    <col min="2" max="2" width="13.00390625" style="81" customWidth="1"/>
    <col min="3" max="3" width="13.125" style="81" customWidth="1"/>
    <col min="4" max="4" width="13.75390625" style="82" customWidth="1"/>
    <col min="5" max="5" width="15.125" style="80" customWidth="1"/>
    <col min="6" max="6" width="13.375" style="80" customWidth="1"/>
    <col min="7" max="7" width="14.375" style="80" customWidth="1"/>
    <col min="8" max="8" width="14.25390625" style="80" customWidth="1"/>
    <col min="9" max="9" width="16.75390625" style="80" customWidth="1"/>
    <col min="10" max="10" width="15.50390625" style="80" customWidth="1"/>
    <col min="11" max="11" width="16.375" style="80" customWidth="1"/>
    <col min="12" max="12" width="11.125" style="80" bestFit="1" customWidth="1"/>
    <col min="13" max="13" width="9.50390625" style="80" bestFit="1" customWidth="1"/>
    <col min="14" max="16384" width="9.00390625" style="80" customWidth="1"/>
  </cols>
  <sheetData>
    <row r="1" spans="1:11" s="74" customFormat="1" ht="19.5" customHeight="1">
      <c r="A1" s="67" t="s">
        <v>0</v>
      </c>
      <c r="B1" s="68" t="s">
        <v>45</v>
      </c>
      <c r="C1" s="69"/>
      <c r="D1" s="70"/>
      <c r="E1" s="71"/>
      <c r="F1" s="71"/>
      <c r="G1" s="71"/>
      <c r="H1" s="71"/>
      <c r="I1" s="67" t="s">
        <v>1</v>
      </c>
      <c r="J1" s="72" t="s">
        <v>46</v>
      </c>
      <c r="K1" s="73"/>
    </row>
    <row r="2" spans="1:11" s="74" customFormat="1" ht="19.5" customHeight="1">
      <c r="A2" s="67" t="s">
        <v>47</v>
      </c>
      <c r="B2" s="75" t="s">
        <v>48</v>
      </c>
      <c r="C2" s="76"/>
      <c r="D2" s="77"/>
      <c r="E2" s="78"/>
      <c r="F2" s="78"/>
      <c r="G2" s="78"/>
      <c r="H2" s="78"/>
      <c r="I2" s="67" t="s">
        <v>2</v>
      </c>
      <c r="J2" s="72" t="s">
        <v>49</v>
      </c>
      <c r="K2" s="73"/>
    </row>
    <row r="3" spans="1:11" ht="16.5">
      <c r="A3" s="79"/>
      <c r="B3" s="68"/>
      <c r="C3" s="68"/>
      <c r="D3" s="69"/>
      <c r="E3" s="79"/>
      <c r="F3" s="79"/>
      <c r="G3" s="79"/>
      <c r="H3" s="79"/>
      <c r="I3" s="79"/>
      <c r="J3" s="79"/>
      <c r="K3" s="79"/>
    </row>
    <row r="4" ht="29.25" customHeight="1"/>
    <row r="5" spans="1:11" ht="26.25" customHeight="1">
      <c r="A5" s="83" t="s">
        <v>50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6.5">
      <c r="A6" s="84" t="s">
        <v>51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23.25" customHeight="1">
      <c r="A7" s="85"/>
      <c r="B7" s="86" t="s">
        <v>3</v>
      </c>
      <c r="C7" s="86"/>
      <c r="D7" s="87"/>
      <c r="E7" s="72" t="s">
        <v>52</v>
      </c>
      <c r="F7" s="88"/>
      <c r="G7" s="88"/>
      <c r="H7" s="88"/>
      <c r="I7" s="89" t="s">
        <v>53</v>
      </c>
      <c r="J7" s="90"/>
      <c r="K7" s="90"/>
    </row>
    <row r="8" spans="1:11" ht="21" customHeight="1">
      <c r="A8" s="91" t="s">
        <v>5</v>
      </c>
      <c r="B8" s="92" t="s">
        <v>6</v>
      </c>
      <c r="C8" s="93" t="s">
        <v>54</v>
      </c>
      <c r="D8" s="94" t="s">
        <v>55</v>
      </c>
      <c r="E8" s="95" t="s">
        <v>7</v>
      </c>
      <c r="F8" s="95" t="s">
        <v>8</v>
      </c>
      <c r="G8" s="95" t="s">
        <v>9</v>
      </c>
      <c r="H8" s="95" t="s">
        <v>10</v>
      </c>
      <c r="I8" s="96" t="s">
        <v>4</v>
      </c>
      <c r="J8" s="97"/>
      <c r="K8" s="97"/>
    </row>
    <row r="9" spans="1:11" ht="26.25" customHeight="1">
      <c r="A9" s="98" t="s">
        <v>11</v>
      </c>
      <c r="B9" s="99"/>
      <c r="C9" s="99"/>
      <c r="D9" s="100"/>
      <c r="E9" s="101" t="s">
        <v>12</v>
      </c>
      <c r="F9" s="101" t="s">
        <v>12</v>
      </c>
      <c r="G9" s="101" t="s">
        <v>13</v>
      </c>
      <c r="H9" s="102" t="s">
        <v>14</v>
      </c>
      <c r="I9" s="103" t="s">
        <v>56</v>
      </c>
      <c r="J9" s="104" t="s">
        <v>57</v>
      </c>
      <c r="K9" s="104" t="s">
        <v>58</v>
      </c>
    </row>
    <row r="10" spans="1:12" ht="26.25" customHeight="1">
      <c r="A10" s="105" t="s">
        <v>59</v>
      </c>
      <c r="B10" s="106"/>
      <c r="C10" s="107"/>
      <c r="D10" s="108"/>
      <c r="E10" s="109">
        <f aca="true" t="shared" si="0" ref="E10:K10">E11+E31</f>
        <v>3457</v>
      </c>
      <c r="F10" s="109">
        <f t="shared" si="0"/>
        <v>22769</v>
      </c>
      <c r="G10" s="109">
        <f t="shared" si="0"/>
        <v>1</v>
      </c>
      <c r="H10" s="109">
        <f t="shared" si="0"/>
        <v>16</v>
      </c>
      <c r="I10" s="109">
        <f t="shared" si="0"/>
        <v>1261813</v>
      </c>
      <c r="J10" s="109">
        <f t="shared" si="0"/>
        <v>976375</v>
      </c>
      <c r="K10" s="109">
        <f t="shared" si="0"/>
        <v>285438</v>
      </c>
      <c r="L10" s="110"/>
    </row>
    <row r="11" spans="1:12" ht="26.25" customHeight="1">
      <c r="A11" s="111" t="s">
        <v>60</v>
      </c>
      <c r="B11" s="107"/>
      <c r="C11" s="107"/>
      <c r="D11" s="108"/>
      <c r="E11" s="109">
        <f>E12</f>
        <v>1612</v>
      </c>
      <c r="F11" s="109">
        <f aca="true" t="shared" si="1" ref="F11:K11">F12</f>
        <v>1945</v>
      </c>
      <c r="G11" s="109">
        <f t="shared" si="1"/>
        <v>1</v>
      </c>
      <c r="H11" s="109">
        <f t="shared" si="1"/>
        <v>6</v>
      </c>
      <c r="I11" s="109">
        <f t="shared" si="1"/>
        <v>125613</v>
      </c>
      <c r="J11" s="109">
        <f t="shared" si="1"/>
        <v>2850</v>
      </c>
      <c r="K11" s="109">
        <f t="shared" si="1"/>
        <v>122763</v>
      </c>
      <c r="L11" s="110"/>
    </row>
    <row r="12" spans="1:12" ht="26.25" customHeight="1">
      <c r="A12" s="112" t="s">
        <v>61</v>
      </c>
      <c r="B12" s="113"/>
      <c r="C12" s="114"/>
      <c r="D12" s="115"/>
      <c r="E12" s="109">
        <f>+E13+E24+E29</f>
        <v>1612</v>
      </c>
      <c r="F12" s="109">
        <f aca="true" t="shared" si="2" ref="F12:K12">+F13+F24+F29</f>
        <v>1945</v>
      </c>
      <c r="G12" s="109">
        <f t="shared" si="2"/>
        <v>1</v>
      </c>
      <c r="H12" s="109">
        <f t="shared" si="2"/>
        <v>6</v>
      </c>
      <c r="I12" s="109">
        <f t="shared" si="2"/>
        <v>125613</v>
      </c>
      <c r="J12" s="109">
        <f t="shared" si="2"/>
        <v>2850</v>
      </c>
      <c r="K12" s="109">
        <f t="shared" si="2"/>
        <v>122763</v>
      </c>
      <c r="L12" s="110"/>
    </row>
    <row r="13" spans="1:12" s="74" customFormat="1" ht="26.25" customHeight="1">
      <c r="A13" s="116" t="s">
        <v>62</v>
      </c>
      <c r="B13" s="113"/>
      <c r="C13" s="114"/>
      <c r="D13" s="115"/>
      <c r="E13" s="117">
        <f aca="true" t="shared" si="3" ref="E13:K13">E14+E15+E16+E19+E22+E23</f>
        <v>1112</v>
      </c>
      <c r="F13" s="117">
        <f t="shared" si="3"/>
        <v>1850</v>
      </c>
      <c r="G13" s="117">
        <f t="shared" si="3"/>
        <v>1</v>
      </c>
      <c r="H13" s="117">
        <f t="shared" si="3"/>
        <v>5</v>
      </c>
      <c r="I13" s="117">
        <f t="shared" si="3"/>
        <v>106750</v>
      </c>
      <c r="J13" s="117">
        <f t="shared" si="3"/>
        <v>2350</v>
      </c>
      <c r="K13" s="117">
        <f t="shared" si="3"/>
        <v>104400</v>
      </c>
      <c r="L13" s="110"/>
    </row>
    <row r="14" spans="1:12" s="74" customFormat="1" ht="33.75" customHeight="1">
      <c r="A14" s="118"/>
      <c r="B14" s="119" t="s">
        <v>64</v>
      </c>
      <c r="C14" s="114" t="s">
        <v>66</v>
      </c>
      <c r="D14" s="115" t="s">
        <v>68</v>
      </c>
      <c r="E14" s="117">
        <v>100</v>
      </c>
      <c r="F14" s="117">
        <v>0</v>
      </c>
      <c r="G14" s="117">
        <v>0</v>
      </c>
      <c r="H14" s="117">
        <v>0</v>
      </c>
      <c r="I14" s="117">
        <f>SUM(J14:K14)</f>
        <v>15000</v>
      </c>
      <c r="J14" s="117">
        <v>0</v>
      </c>
      <c r="K14" s="117">
        <v>15000</v>
      </c>
      <c r="L14" s="110"/>
    </row>
    <row r="15" spans="1:12" s="74" customFormat="1" ht="33.75" customHeight="1">
      <c r="A15" s="118"/>
      <c r="B15" s="119" t="s">
        <v>64</v>
      </c>
      <c r="C15" s="114" t="s">
        <v>70</v>
      </c>
      <c r="D15" s="115" t="s">
        <v>72</v>
      </c>
      <c r="E15" s="117">
        <v>0</v>
      </c>
      <c r="F15" s="117">
        <v>200</v>
      </c>
      <c r="G15" s="117">
        <v>0</v>
      </c>
      <c r="H15" s="117">
        <v>0</v>
      </c>
      <c r="I15" s="117">
        <f>SUM(J15:K15)</f>
        <v>6000</v>
      </c>
      <c r="J15" s="117">
        <v>0</v>
      </c>
      <c r="K15" s="117">
        <v>6000</v>
      </c>
      <c r="L15" s="110"/>
    </row>
    <row r="16" spans="1:12" s="74" customFormat="1" ht="30" customHeight="1">
      <c r="A16" s="118"/>
      <c r="B16" s="117"/>
      <c r="C16" s="114" t="s">
        <v>74</v>
      </c>
      <c r="D16" s="115"/>
      <c r="E16" s="117">
        <f aca="true" t="shared" si="4" ref="E16:K16">SUM(E17:E18)</f>
        <v>780</v>
      </c>
      <c r="F16" s="117">
        <f t="shared" si="4"/>
        <v>1550</v>
      </c>
      <c r="G16" s="117">
        <f t="shared" si="4"/>
        <v>1</v>
      </c>
      <c r="H16" s="117">
        <f t="shared" si="4"/>
        <v>1</v>
      </c>
      <c r="I16" s="117">
        <f t="shared" si="4"/>
        <v>47300</v>
      </c>
      <c r="J16" s="117">
        <f t="shared" si="4"/>
        <v>1800</v>
      </c>
      <c r="K16" s="117">
        <f t="shared" si="4"/>
        <v>45500</v>
      </c>
      <c r="L16" s="110"/>
    </row>
    <row r="17" spans="1:12" s="74" customFormat="1" ht="26.25" customHeight="1">
      <c r="A17" s="118"/>
      <c r="B17" s="117" t="s">
        <v>75</v>
      </c>
      <c r="C17" s="114"/>
      <c r="D17" s="115" t="s">
        <v>77</v>
      </c>
      <c r="E17" s="117">
        <v>280</v>
      </c>
      <c r="F17" s="117">
        <v>1200</v>
      </c>
      <c r="G17" s="117">
        <v>0</v>
      </c>
      <c r="H17" s="117">
        <v>0</v>
      </c>
      <c r="I17" s="117">
        <f>SUM(J17:K17)</f>
        <v>23400</v>
      </c>
      <c r="J17" s="117">
        <v>1800</v>
      </c>
      <c r="K17" s="117">
        <v>21600</v>
      </c>
      <c r="L17" s="110"/>
    </row>
    <row r="18" spans="1:12" s="74" customFormat="1" ht="26.25" customHeight="1">
      <c r="A18" s="118"/>
      <c r="B18" s="117" t="s">
        <v>75</v>
      </c>
      <c r="C18" s="114"/>
      <c r="D18" s="115" t="s">
        <v>79</v>
      </c>
      <c r="E18" s="117">
        <v>500</v>
      </c>
      <c r="F18" s="117">
        <v>350</v>
      </c>
      <c r="G18" s="117">
        <v>1</v>
      </c>
      <c r="H18" s="117">
        <v>1</v>
      </c>
      <c r="I18" s="117">
        <f>SUM(J18:K18)</f>
        <v>23900</v>
      </c>
      <c r="J18" s="117">
        <v>0</v>
      </c>
      <c r="K18" s="117">
        <v>23900</v>
      </c>
      <c r="L18" s="110"/>
    </row>
    <row r="19" spans="1:12" s="74" customFormat="1" ht="26.25" customHeight="1">
      <c r="A19" s="118"/>
      <c r="B19" s="117"/>
      <c r="C19" s="114" t="s">
        <v>80</v>
      </c>
      <c r="D19" s="115"/>
      <c r="E19" s="117">
        <f>SUM(E20:E21)</f>
        <v>150</v>
      </c>
      <c r="F19" s="117">
        <f aca="true" t="shared" si="5" ref="F19:K19">SUM(F20:F21)</f>
        <v>100</v>
      </c>
      <c r="G19" s="117">
        <f t="shared" si="5"/>
        <v>0</v>
      </c>
      <c r="H19" s="117">
        <f t="shared" si="5"/>
        <v>1</v>
      </c>
      <c r="I19" s="117">
        <f t="shared" si="5"/>
        <v>12500</v>
      </c>
      <c r="J19" s="117">
        <f t="shared" si="5"/>
        <v>0</v>
      </c>
      <c r="K19" s="117">
        <f t="shared" si="5"/>
        <v>12500</v>
      </c>
      <c r="L19" s="110"/>
    </row>
    <row r="20" spans="1:12" s="74" customFormat="1" ht="26.25" customHeight="1">
      <c r="A20" s="118"/>
      <c r="B20" s="117" t="s">
        <v>75</v>
      </c>
      <c r="C20" s="114"/>
      <c r="D20" s="115" t="s">
        <v>82</v>
      </c>
      <c r="E20" s="117">
        <v>0</v>
      </c>
      <c r="F20" s="117">
        <v>100</v>
      </c>
      <c r="G20" s="117">
        <v>0</v>
      </c>
      <c r="H20" s="117">
        <v>1</v>
      </c>
      <c r="I20" s="117">
        <f>SUM(J20:K20)</f>
        <v>5000</v>
      </c>
      <c r="J20" s="117">
        <v>0</v>
      </c>
      <c r="K20" s="117">
        <v>5000</v>
      </c>
      <c r="L20" s="110"/>
    </row>
    <row r="21" spans="1:12" s="74" customFormat="1" ht="26.25" customHeight="1">
      <c r="A21" s="118"/>
      <c r="B21" s="117" t="s">
        <v>75</v>
      </c>
      <c r="C21" s="114"/>
      <c r="D21" s="115" t="s">
        <v>79</v>
      </c>
      <c r="E21" s="117">
        <v>150</v>
      </c>
      <c r="F21" s="117">
        <v>0</v>
      </c>
      <c r="G21" s="117">
        <v>0</v>
      </c>
      <c r="H21" s="117">
        <v>0</v>
      </c>
      <c r="I21" s="117">
        <f>SUM(J21:K21)</f>
        <v>7500</v>
      </c>
      <c r="J21" s="117">
        <v>0</v>
      </c>
      <c r="K21" s="117">
        <v>7500</v>
      </c>
      <c r="L21" s="110"/>
    </row>
    <row r="22" spans="1:12" s="74" customFormat="1" ht="26.25" customHeight="1">
      <c r="A22" s="118"/>
      <c r="B22" s="117" t="s">
        <v>75</v>
      </c>
      <c r="C22" s="114" t="s">
        <v>84</v>
      </c>
      <c r="D22" s="115" t="s">
        <v>82</v>
      </c>
      <c r="E22" s="117">
        <v>0</v>
      </c>
      <c r="F22" s="117">
        <v>0</v>
      </c>
      <c r="G22" s="117">
        <v>0</v>
      </c>
      <c r="H22" s="117">
        <v>3</v>
      </c>
      <c r="I22" s="117">
        <f>SUM(J22:K22)</f>
        <v>25400</v>
      </c>
      <c r="J22" s="117">
        <v>0</v>
      </c>
      <c r="K22" s="117">
        <v>25400</v>
      </c>
      <c r="L22" s="110"/>
    </row>
    <row r="23" spans="1:12" s="74" customFormat="1" ht="33.75" customHeight="1">
      <c r="A23" s="111"/>
      <c r="B23" s="119" t="s">
        <v>85</v>
      </c>
      <c r="C23" s="114" t="s">
        <v>86</v>
      </c>
      <c r="D23" s="115" t="s">
        <v>87</v>
      </c>
      <c r="E23" s="117">
        <v>82</v>
      </c>
      <c r="F23" s="117">
        <v>0</v>
      </c>
      <c r="G23" s="117">
        <v>0</v>
      </c>
      <c r="H23" s="117">
        <v>0</v>
      </c>
      <c r="I23" s="117">
        <f>SUM(J23:K23)</f>
        <v>550</v>
      </c>
      <c r="J23" s="117">
        <v>550</v>
      </c>
      <c r="K23" s="117">
        <v>0</v>
      </c>
      <c r="L23" s="110"/>
    </row>
    <row r="24" spans="1:12" s="74" customFormat="1" ht="26.25" customHeight="1">
      <c r="A24" s="116" t="s">
        <v>88</v>
      </c>
      <c r="B24" s="113"/>
      <c r="C24" s="114"/>
      <c r="D24" s="115"/>
      <c r="E24" s="117">
        <f>SUM(E25:E28)</f>
        <v>500</v>
      </c>
      <c r="F24" s="117">
        <f aca="true" t="shared" si="6" ref="F24:K24">SUM(F25:F28)</f>
        <v>95</v>
      </c>
      <c r="G24" s="117">
        <f t="shared" si="6"/>
        <v>0</v>
      </c>
      <c r="H24" s="117">
        <f t="shared" si="6"/>
        <v>0</v>
      </c>
      <c r="I24" s="117">
        <f t="shared" si="6"/>
        <v>18363</v>
      </c>
      <c r="J24" s="117">
        <f t="shared" si="6"/>
        <v>0</v>
      </c>
      <c r="K24" s="117">
        <f t="shared" si="6"/>
        <v>18363</v>
      </c>
      <c r="L24" s="110"/>
    </row>
    <row r="25" spans="1:12" s="74" customFormat="1" ht="26.25" customHeight="1">
      <c r="A25" s="118"/>
      <c r="B25" s="117" t="s">
        <v>75</v>
      </c>
      <c r="C25" s="114" t="s">
        <v>89</v>
      </c>
      <c r="D25" s="115" t="s">
        <v>91</v>
      </c>
      <c r="E25" s="117">
        <v>100</v>
      </c>
      <c r="F25" s="117">
        <v>0</v>
      </c>
      <c r="G25" s="117">
        <v>0</v>
      </c>
      <c r="H25" s="117">
        <v>0</v>
      </c>
      <c r="I25" s="117">
        <f>SUM(J25:K25)</f>
        <v>2238</v>
      </c>
      <c r="J25" s="117">
        <v>0</v>
      </c>
      <c r="K25" s="117">
        <v>2238</v>
      </c>
      <c r="L25" s="110"/>
    </row>
    <row r="26" spans="1:12" s="74" customFormat="1" ht="26.25" customHeight="1">
      <c r="A26" s="118"/>
      <c r="B26" s="117" t="s">
        <v>75</v>
      </c>
      <c r="C26" s="114" t="s">
        <v>92</v>
      </c>
      <c r="D26" s="115" t="s">
        <v>91</v>
      </c>
      <c r="E26" s="117">
        <v>0</v>
      </c>
      <c r="F26" s="117">
        <v>15</v>
      </c>
      <c r="G26" s="117">
        <v>0</v>
      </c>
      <c r="H26" s="117">
        <v>0</v>
      </c>
      <c r="I26" s="117">
        <f>SUM(J26:K26)</f>
        <v>250</v>
      </c>
      <c r="J26" s="117">
        <v>0</v>
      </c>
      <c r="K26" s="117">
        <v>250</v>
      </c>
      <c r="L26" s="110"/>
    </row>
    <row r="27" spans="1:12" s="74" customFormat="1" ht="26.25" customHeight="1">
      <c r="A27" s="118"/>
      <c r="B27" s="117" t="s">
        <v>75</v>
      </c>
      <c r="C27" s="114" t="s">
        <v>94</v>
      </c>
      <c r="D27" s="115" t="s">
        <v>91</v>
      </c>
      <c r="E27" s="117">
        <v>400</v>
      </c>
      <c r="F27" s="117">
        <v>0</v>
      </c>
      <c r="G27" s="117">
        <v>0</v>
      </c>
      <c r="H27" s="117">
        <v>0</v>
      </c>
      <c r="I27" s="117">
        <f>SUM(J27:K27)</f>
        <v>14300</v>
      </c>
      <c r="J27" s="117">
        <v>0</v>
      </c>
      <c r="K27" s="117">
        <v>14300</v>
      </c>
      <c r="L27" s="110"/>
    </row>
    <row r="28" spans="1:12" s="74" customFormat="1" ht="26.25" customHeight="1">
      <c r="A28" s="118"/>
      <c r="B28" s="117" t="s">
        <v>75</v>
      </c>
      <c r="C28" s="114" t="s">
        <v>96</v>
      </c>
      <c r="D28" s="115" t="s">
        <v>91</v>
      </c>
      <c r="E28" s="117">
        <v>0</v>
      </c>
      <c r="F28" s="117">
        <v>80</v>
      </c>
      <c r="G28" s="117">
        <v>0</v>
      </c>
      <c r="H28" s="117">
        <v>0</v>
      </c>
      <c r="I28" s="117">
        <f>SUM(J28:K28)</f>
        <v>1575</v>
      </c>
      <c r="J28" s="117">
        <v>0</v>
      </c>
      <c r="K28" s="117">
        <v>1575</v>
      </c>
      <c r="L28" s="110"/>
    </row>
    <row r="29" spans="1:12" s="74" customFormat="1" ht="26.25" customHeight="1">
      <c r="A29" s="120" t="s">
        <v>97</v>
      </c>
      <c r="B29" s="121"/>
      <c r="C29" s="122"/>
      <c r="D29" s="123"/>
      <c r="E29" s="124">
        <f aca="true" t="shared" si="7" ref="E29:K29">SUM(E30:E30)</f>
        <v>0</v>
      </c>
      <c r="F29" s="124">
        <f t="shared" si="7"/>
        <v>0</v>
      </c>
      <c r="G29" s="124">
        <f t="shared" si="7"/>
        <v>0</v>
      </c>
      <c r="H29" s="124">
        <f t="shared" si="7"/>
        <v>1</v>
      </c>
      <c r="I29" s="124">
        <f t="shared" si="7"/>
        <v>500</v>
      </c>
      <c r="J29" s="124">
        <f t="shared" si="7"/>
        <v>500</v>
      </c>
      <c r="K29" s="124">
        <f t="shared" si="7"/>
        <v>0</v>
      </c>
      <c r="L29" s="110"/>
    </row>
    <row r="30" spans="1:12" s="74" customFormat="1" ht="26.25" customHeight="1">
      <c r="A30" s="118"/>
      <c r="B30" s="125" t="s">
        <v>75</v>
      </c>
      <c r="C30" s="114" t="s">
        <v>98</v>
      </c>
      <c r="D30" s="115" t="s">
        <v>100</v>
      </c>
      <c r="E30" s="117">
        <v>0</v>
      </c>
      <c r="F30" s="117">
        <v>0</v>
      </c>
      <c r="G30" s="117">
        <v>0</v>
      </c>
      <c r="H30" s="117">
        <v>1</v>
      </c>
      <c r="I30" s="117">
        <f>SUM(J30:K30)</f>
        <v>500</v>
      </c>
      <c r="J30" s="117">
        <v>500</v>
      </c>
      <c r="K30" s="117">
        <v>0</v>
      </c>
      <c r="L30" s="110"/>
    </row>
    <row r="31" spans="1:12" s="128" customFormat="1" ht="26.25" customHeight="1">
      <c r="A31" s="111" t="s">
        <v>101</v>
      </c>
      <c r="B31" s="70"/>
      <c r="C31" s="126"/>
      <c r="D31" s="127"/>
      <c r="E31" s="109">
        <f>E32+E35</f>
        <v>1845</v>
      </c>
      <c r="F31" s="109">
        <f aca="true" t="shared" si="8" ref="F31:K31">F32+F35</f>
        <v>20824</v>
      </c>
      <c r="G31" s="109">
        <f t="shared" si="8"/>
        <v>0</v>
      </c>
      <c r="H31" s="109">
        <f t="shared" si="8"/>
        <v>10</v>
      </c>
      <c r="I31" s="109">
        <f t="shared" si="8"/>
        <v>1136200</v>
      </c>
      <c r="J31" s="109">
        <f t="shared" si="8"/>
        <v>973525</v>
      </c>
      <c r="K31" s="109">
        <f t="shared" si="8"/>
        <v>162675</v>
      </c>
      <c r="L31" s="110"/>
    </row>
    <row r="32" spans="1:12" s="128" customFormat="1" ht="26.25" customHeight="1">
      <c r="A32" s="112" t="s">
        <v>102</v>
      </c>
      <c r="B32" s="70"/>
      <c r="C32" s="126"/>
      <c r="D32" s="127"/>
      <c r="E32" s="109">
        <f>E33</f>
        <v>0</v>
      </c>
      <c r="F32" s="109">
        <f aca="true" t="shared" si="9" ref="F32:K33">F33</f>
        <v>125</v>
      </c>
      <c r="G32" s="109">
        <f t="shared" si="9"/>
        <v>0</v>
      </c>
      <c r="H32" s="109">
        <f t="shared" si="9"/>
        <v>0</v>
      </c>
      <c r="I32" s="109">
        <f t="shared" si="9"/>
        <v>4950</v>
      </c>
      <c r="J32" s="109">
        <f t="shared" si="9"/>
        <v>0</v>
      </c>
      <c r="K32" s="109">
        <f t="shared" si="9"/>
        <v>4950</v>
      </c>
      <c r="L32" s="110"/>
    </row>
    <row r="33" spans="1:12" s="128" customFormat="1" ht="26.25" customHeight="1">
      <c r="A33" s="116" t="s">
        <v>103</v>
      </c>
      <c r="B33" s="70"/>
      <c r="C33" s="126"/>
      <c r="D33" s="127"/>
      <c r="E33" s="109">
        <f>E34</f>
        <v>0</v>
      </c>
      <c r="F33" s="109">
        <f t="shared" si="9"/>
        <v>125</v>
      </c>
      <c r="G33" s="109">
        <f t="shared" si="9"/>
        <v>0</v>
      </c>
      <c r="H33" s="109">
        <f t="shared" si="9"/>
        <v>0</v>
      </c>
      <c r="I33" s="109">
        <f t="shared" si="9"/>
        <v>4950</v>
      </c>
      <c r="J33" s="109">
        <f t="shared" si="9"/>
        <v>0</v>
      </c>
      <c r="K33" s="109">
        <f t="shared" si="9"/>
        <v>4950</v>
      </c>
      <c r="L33" s="110"/>
    </row>
    <row r="34" spans="1:12" s="74" customFormat="1" ht="26.25" customHeight="1">
      <c r="A34" s="118"/>
      <c r="B34" s="117" t="s">
        <v>104</v>
      </c>
      <c r="C34" s="114" t="s">
        <v>105</v>
      </c>
      <c r="D34" s="115" t="s">
        <v>107</v>
      </c>
      <c r="E34" s="117">
        <v>0</v>
      </c>
      <c r="F34" s="117">
        <v>125</v>
      </c>
      <c r="G34" s="117">
        <v>0</v>
      </c>
      <c r="H34" s="117">
        <v>0</v>
      </c>
      <c r="I34" s="117">
        <f>SUM(J34:K34)</f>
        <v>4950</v>
      </c>
      <c r="J34" s="117">
        <v>0</v>
      </c>
      <c r="K34" s="117">
        <v>4950</v>
      </c>
      <c r="L34" s="110"/>
    </row>
    <row r="35" spans="1:21" ht="26.25" customHeight="1">
      <c r="A35" s="112" t="s">
        <v>108</v>
      </c>
      <c r="B35" s="70"/>
      <c r="C35" s="126"/>
      <c r="D35" s="127"/>
      <c r="E35" s="109">
        <f aca="true" t="shared" si="10" ref="E35:K35">E36+E51+E60</f>
        <v>1845</v>
      </c>
      <c r="F35" s="109">
        <f t="shared" si="10"/>
        <v>20699</v>
      </c>
      <c r="G35" s="109">
        <f t="shared" si="10"/>
        <v>0</v>
      </c>
      <c r="H35" s="109">
        <f t="shared" si="10"/>
        <v>10</v>
      </c>
      <c r="I35" s="109">
        <f t="shared" si="10"/>
        <v>1131250</v>
      </c>
      <c r="J35" s="109">
        <f t="shared" si="10"/>
        <v>973525</v>
      </c>
      <c r="K35" s="109">
        <f t="shared" si="10"/>
        <v>157725</v>
      </c>
      <c r="L35" s="110"/>
      <c r="M35" s="74"/>
      <c r="N35" s="74"/>
      <c r="O35" s="74"/>
      <c r="P35" s="74"/>
      <c r="Q35" s="74"/>
      <c r="R35" s="74"/>
      <c r="S35" s="74"/>
      <c r="T35" s="74"/>
      <c r="U35" s="74"/>
    </row>
    <row r="36" spans="1:12" ht="26.25" customHeight="1">
      <c r="A36" s="116" t="s">
        <v>109</v>
      </c>
      <c r="B36" s="129"/>
      <c r="C36" s="126"/>
      <c r="D36" s="127"/>
      <c r="E36" s="117">
        <f>E37+E40+E41+E42+E45+E46+E47+E50</f>
        <v>1845</v>
      </c>
      <c r="F36" s="117">
        <f aca="true" t="shared" si="11" ref="F36:K36">F37+F40+F41+F42+F45+F46+F47+F50</f>
        <v>4208</v>
      </c>
      <c r="G36" s="117">
        <f t="shared" si="11"/>
        <v>0</v>
      </c>
      <c r="H36" s="117">
        <f t="shared" si="11"/>
        <v>3</v>
      </c>
      <c r="I36" s="117">
        <f t="shared" si="11"/>
        <v>269330</v>
      </c>
      <c r="J36" s="117">
        <f t="shared" si="11"/>
        <v>116855</v>
      </c>
      <c r="K36" s="117">
        <f t="shared" si="11"/>
        <v>152475</v>
      </c>
      <c r="L36" s="110"/>
    </row>
    <row r="37" spans="1:12" ht="26.25" customHeight="1">
      <c r="A37" s="116"/>
      <c r="B37" s="130"/>
      <c r="C37" s="114" t="s">
        <v>110</v>
      </c>
      <c r="D37" s="127"/>
      <c r="E37" s="117">
        <f>SUM(E38:E39)</f>
        <v>310</v>
      </c>
      <c r="F37" s="117">
        <f aca="true" t="shared" si="12" ref="F37:K37">SUM(F38:F39)</f>
        <v>50</v>
      </c>
      <c r="G37" s="117">
        <f t="shared" si="12"/>
        <v>0</v>
      </c>
      <c r="H37" s="117">
        <f t="shared" si="12"/>
        <v>0</v>
      </c>
      <c r="I37" s="117">
        <f t="shared" si="12"/>
        <v>8680</v>
      </c>
      <c r="J37" s="117">
        <f t="shared" si="12"/>
        <v>680</v>
      </c>
      <c r="K37" s="117">
        <f t="shared" si="12"/>
        <v>8000</v>
      </c>
      <c r="L37" s="110"/>
    </row>
    <row r="38" spans="1:12" ht="33.75" customHeight="1">
      <c r="A38" s="116"/>
      <c r="B38" s="119" t="s">
        <v>111</v>
      </c>
      <c r="C38" s="126"/>
      <c r="D38" s="131" t="s">
        <v>113</v>
      </c>
      <c r="E38" s="117">
        <v>120</v>
      </c>
      <c r="F38" s="117">
        <v>0</v>
      </c>
      <c r="G38" s="117">
        <v>0</v>
      </c>
      <c r="H38" s="117">
        <v>0</v>
      </c>
      <c r="I38" s="117">
        <f>SUM(J38:K38)</f>
        <v>470</v>
      </c>
      <c r="J38" s="117">
        <v>470</v>
      </c>
      <c r="K38" s="117">
        <v>0</v>
      </c>
      <c r="L38" s="110"/>
    </row>
    <row r="39" spans="1:12" s="74" customFormat="1" ht="33.75" customHeight="1">
      <c r="A39" s="118"/>
      <c r="B39" s="119" t="s">
        <v>111</v>
      </c>
      <c r="C39" s="114"/>
      <c r="D39" s="115" t="s">
        <v>114</v>
      </c>
      <c r="E39" s="117">
        <v>190</v>
      </c>
      <c r="F39" s="117">
        <v>50</v>
      </c>
      <c r="G39" s="117">
        <v>0</v>
      </c>
      <c r="H39" s="117">
        <v>0</v>
      </c>
      <c r="I39" s="117">
        <f>SUM(J39:K39)</f>
        <v>8210</v>
      </c>
      <c r="J39" s="117">
        <v>210</v>
      </c>
      <c r="K39" s="117">
        <v>8000</v>
      </c>
      <c r="L39" s="110"/>
    </row>
    <row r="40" spans="1:12" s="74" customFormat="1" ht="33.75" customHeight="1">
      <c r="A40" s="118"/>
      <c r="B40" s="119" t="s">
        <v>111</v>
      </c>
      <c r="C40" s="114" t="s">
        <v>116</v>
      </c>
      <c r="D40" s="115" t="s">
        <v>114</v>
      </c>
      <c r="E40" s="117">
        <v>210</v>
      </c>
      <c r="F40" s="117">
        <v>0</v>
      </c>
      <c r="G40" s="117">
        <v>0</v>
      </c>
      <c r="H40" s="117">
        <v>1</v>
      </c>
      <c r="I40" s="117">
        <f>SUM(J40:K40)</f>
        <v>22250</v>
      </c>
      <c r="J40" s="117">
        <v>1250</v>
      </c>
      <c r="K40" s="117">
        <v>21000</v>
      </c>
      <c r="L40" s="110"/>
    </row>
    <row r="41" spans="1:12" s="74" customFormat="1" ht="33.75" customHeight="1">
      <c r="A41" s="118"/>
      <c r="B41" s="119" t="s">
        <v>111</v>
      </c>
      <c r="C41" s="114" t="s">
        <v>117</v>
      </c>
      <c r="D41" s="115" t="s">
        <v>118</v>
      </c>
      <c r="E41" s="117">
        <v>510</v>
      </c>
      <c r="F41" s="117">
        <v>390</v>
      </c>
      <c r="G41" s="117">
        <v>0</v>
      </c>
      <c r="H41" s="117">
        <v>0</v>
      </c>
      <c r="I41" s="117">
        <f>SUM(J41:K41)</f>
        <v>32000</v>
      </c>
      <c r="J41" s="117">
        <v>14400</v>
      </c>
      <c r="K41" s="117">
        <v>17600</v>
      </c>
      <c r="L41" s="110"/>
    </row>
    <row r="42" spans="1:12" ht="26.25" customHeight="1">
      <c r="A42" s="116"/>
      <c r="B42" s="130"/>
      <c r="C42" s="114" t="s">
        <v>119</v>
      </c>
      <c r="D42" s="127"/>
      <c r="E42" s="117">
        <f>SUM(E43:E44)</f>
        <v>595</v>
      </c>
      <c r="F42" s="117">
        <f aca="true" t="shared" si="13" ref="F42:K42">SUM(F43:F44)</f>
        <v>1858</v>
      </c>
      <c r="G42" s="117">
        <f t="shared" si="13"/>
        <v>0</v>
      </c>
      <c r="H42" s="117">
        <f t="shared" si="13"/>
        <v>0</v>
      </c>
      <c r="I42" s="117">
        <f t="shared" si="13"/>
        <v>60095</v>
      </c>
      <c r="J42" s="117">
        <f t="shared" si="13"/>
        <v>48095</v>
      </c>
      <c r="K42" s="117">
        <f t="shared" si="13"/>
        <v>12000</v>
      </c>
      <c r="L42" s="110"/>
    </row>
    <row r="43" spans="1:12" ht="26.25" customHeight="1">
      <c r="A43" s="116"/>
      <c r="B43" s="119" t="s">
        <v>120</v>
      </c>
      <c r="C43" s="126"/>
      <c r="D43" s="131" t="s">
        <v>121</v>
      </c>
      <c r="E43" s="117">
        <v>150</v>
      </c>
      <c r="F43" s="117">
        <v>160</v>
      </c>
      <c r="G43" s="117">
        <v>0</v>
      </c>
      <c r="H43" s="117">
        <v>0</v>
      </c>
      <c r="I43" s="117">
        <f>SUM(J43:K43)</f>
        <v>1340</v>
      </c>
      <c r="J43" s="117">
        <v>1340</v>
      </c>
      <c r="K43" s="117">
        <v>0</v>
      </c>
      <c r="L43" s="110"/>
    </row>
    <row r="44" spans="1:12" s="74" customFormat="1" ht="26.25" customHeight="1">
      <c r="A44" s="118"/>
      <c r="B44" s="119" t="s">
        <v>120</v>
      </c>
      <c r="C44" s="114"/>
      <c r="D44" s="115" t="s">
        <v>118</v>
      </c>
      <c r="E44" s="117">
        <v>445</v>
      </c>
      <c r="F44" s="117">
        <v>1698</v>
      </c>
      <c r="G44" s="117">
        <v>0</v>
      </c>
      <c r="H44" s="117">
        <v>0</v>
      </c>
      <c r="I44" s="117">
        <f>SUM(J44:K44)</f>
        <v>58755</v>
      </c>
      <c r="J44" s="117">
        <v>46755</v>
      </c>
      <c r="K44" s="117">
        <v>12000</v>
      </c>
      <c r="L44" s="110"/>
    </row>
    <row r="45" spans="1:12" s="74" customFormat="1" ht="26.25" customHeight="1">
      <c r="A45" s="118"/>
      <c r="B45" s="119" t="s">
        <v>120</v>
      </c>
      <c r="C45" s="114" t="s">
        <v>123</v>
      </c>
      <c r="D45" s="115" t="s">
        <v>124</v>
      </c>
      <c r="E45" s="117">
        <v>0</v>
      </c>
      <c r="F45" s="117">
        <v>50</v>
      </c>
      <c r="G45" s="117">
        <v>0</v>
      </c>
      <c r="H45" s="117">
        <v>2</v>
      </c>
      <c r="I45" s="117">
        <f>SUM(J45:K45)</f>
        <v>10075</v>
      </c>
      <c r="J45" s="117">
        <v>200</v>
      </c>
      <c r="K45" s="117">
        <v>9875</v>
      </c>
      <c r="L45" s="110"/>
    </row>
    <row r="46" spans="1:12" s="74" customFormat="1" ht="26.25" customHeight="1">
      <c r="A46" s="118"/>
      <c r="B46" s="119" t="s">
        <v>125</v>
      </c>
      <c r="C46" s="114" t="s">
        <v>126</v>
      </c>
      <c r="D46" s="115" t="s">
        <v>127</v>
      </c>
      <c r="E46" s="117">
        <v>220</v>
      </c>
      <c r="F46" s="117">
        <v>0</v>
      </c>
      <c r="G46" s="117">
        <v>0</v>
      </c>
      <c r="H46" s="117">
        <v>0</v>
      </c>
      <c r="I46" s="117">
        <f>SUM(J46:K46)</f>
        <v>58280</v>
      </c>
      <c r="J46" s="117">
        <v>9280</v>
      </c>
      <c r="K46" s="117">
        <v>49000</v>
      </c>
      <c r="L46" s="110"/>
    </row>
    <row r="47" spans="1:12" s="74" customFormat="1" ht="26.25" customHeight="1">
      <c r="A47" s="118"/>
      <c r="B47" s="119"/>
      <c r="C47" s="114" t="s">
        <v>128</v>
      </c>
      <c r="D47" s="115"/>
      <c r="E47" s="117">
        <f aca="true" t="shared" si="14" ref="E47:K47">E48+E49</f>
        <v>0</v>
      </c>
      <c r="F47" s="117">
        <f t="shared" si="14"/>
        <v>1590</v>
      </c>
      <c r="G47" s="117">
        <f t="shared" si="14"/>
        <v>0</v>
      </c>
      <c r="H47" s="117">
        <f t="shared" si="14"/>
        <v>0</v>
      </c>
      <c r="I47" s="117">
        <f t="shared" si="14"/>
        <v>76950</v>
      </c>
      <c r="J47" s="117">
        <f t="shared" si="14"/>
        <v>41950</v>
      </c>
      <c r="K47" s="117">
        <f t="shared" si="14"/>
        <v>35000</v>
      </c>
      <c r="L47" s="110"/>
    </row>
    <row r="48" spans="1:12" s="74" customFormat="1" ht="33.75" customHeight="1">
      <c r="A48" s="120"/>
      <c r="B48" s="132" t="s">
        <v>129</v>
      </c>
      <c r="C48" s="122"/>
      <c r="D48" s="123" t="s">
        <v>131</v>
      </c>
      <c r="E48" s="124">
        <v>0</v>
      </c>
      <c r="F48" s="124">
        <v>1140</v>
      </c>
      <c r="G48" s="124">
        <v>0</v>
      </c>
      <c r="H48" s="124">
        <v>0</v>
      </c>
      <c r="I48" s="124">
        <f>SUM(J48:K48)</f>
        <v>47550</v>
      </c>
      <c r="J48" s="124">
        <v>12550</v>
      </c>
      <c r="K48" s="124">
        <v>35000</v>
      </c>
      <c r="L48" s="110"/>
    </row>
    <row r="49" spans="1:12" s="74" customFormat="1" ht="33.75" customHeight="1">
      <c r="A49" s="116"/>
      <c r="B49" s="119" t="s">
        <v>129</v>
      </c>
      <c r="C49" s="114"/>
      <c r="D49" s="115" t="s">
        <v>132</v>
      </c>
      <c r="E49" s="117">
        <v>0</v>
      </c>
      <c r="F49" s="117">
        <v>450</v>
      </c>
      <c r="G49" s="117">
        <v>0</v>
      </c>
      <c r="H49" s="117">
        <v>0</v>
      </c>
      <c r="I49" s="117">
        <f>SUM(J49:K49)</f>
        <v>29400</v>
      </c>
      <c r="J49" s="117">
        <v>29400</v>
      </c>
      <c r="K49" s="117">
        <v>0</v>
      </c>
      <c r="L49" s="110"/>
    </row>
    <row r="50" spans="1:12" s="74" customFormat="1" ht="33.75" customHeight="1">
      <c r="A50" s="118"/>
      <c r="B50" s="119" t="s">
        <v>129</v>
      </c>
      <c r="C50" s="114" t="s">
        <v>133</v>
      </c>
      <c r="D50" s="115" t="s">
        <v>132</v>
      </c>
      <c r="E50" s="117">
        <v>0</v>
      </c>
      <c r="F50" s="117">
        <v>270</v>
      </c>
      <c r="G50" s="117">
        <v>0</v>
      </c>
      <c r="H50" s="117">
        <v>0</v>
      </c>
      <c r="I50" s="117">
        <f>SUM(J50:K50)</f>
        <v>1000</v>
      </c>
      <c r="J50" s="117">
        <v>1000</v>
      </c>
      <c r="K50" s="117">
        <v>0</v>
      </c>
      <c r="L50" s="110"/>
    </row>
    <row r="51" spans="1:12" s="74" customFormat="1" ht="26.25" customHeight="1">
      <c r="A51" s="116" t="s">
        <v>134</v>
      </c>
      <c r="B51" s="113"/>
      <c r="C51" s="114"/>
      <c r="D51" s="115"/>
      <c r="E51" s="117">
        <f>SUM(E52:E59)</f>
        <v>0</v>
      </c>
      <c r="F51" s="117">
        <f aca="true" t="shared" si="15" ref="F51:K51">SUM(F52:F59)</f>
        <v>16481</v>
      </c>
      <c r="G51" s="117">
        <f t="shared" si="15"/>
        <v>0</v>
      </c>
      <c r="H51" s="117">
        <f t="shared" si="15"/>
        <v>2</v>
      </c>
      <c r="I51" s="117">
        <f t="shared" si="15"/>
        <v>854720</v>
      </c>
      <c r="J51" s="117">
        <f t="shared" si="15"/>
        <v>849470</v>
      </c>
      <c r="K51" s="117">
        <f t="shared" si="15"/>
        <v>5250</v>
      </c>
      <c r="L51" s="110"/>
    </row>
    <row r="52" spans="1:12" s="74" customFormat="1" ht="26.25" customHeight="1">
      <c r="A52" s="118"/>
      <c r="B52" s="117" t="s">
        <v>135</v>
      </c>
      <c r="C52" s="114" t="s">
        <v>136</v>
      </c>
      <c r="D52" s="115" t="s">
        <v>138</v>
      </c>
      <c r="E52" s="117">
        <v>0</v>
      </c>
      <c r="F52" s="117">
        <v>220</v>
      </c>
      <c r="G52" s="117">
        <v>0</v>
      </c>
      <c r="H52" s="117">
        <v>2</v>
      </c>
      <c r="I52" s="117">
        <f>SUM(J52:K52)</f>
        <v>9850</v>
      </c>
      <c r="J52" s="117">
        <v>4600</v>
      </c>
      <c r="K52" s="117">
        <v>5250</v>
      </c>
      <c r="L52" s="110"/>
    </row>
    <row r="53" spans="1:12" s="74" customFormat="1" ht="26.25" customHeight="1">
      <c r="A53" s="118"/>
      <c r="B53" s="117" t="s">
        <v>139</v>
      </c>
      <c r="C53" s="114" t="s">
        <v>140</v>
      </c>
      <c r="D53" s="115" t="s">
        <v>142</v>
      </c>
      <c r="E53" s="117">
        <v>0</v>
      </c>
      <c r="F53" s="117">
        <v>5583</v>
      </c>
      <c r="G53" s="117">
        <v>0</v>
      </c>
      <c r="H53" s="117">
        <v>0</v>
      </c>
      <c r="I53" s="117">
        <f aca="true" t="shared" si="16" ref="I53:I59">SUM(J53:K53)</f>
        <v>324100</v>
      </c>
      <c r="J53" s="117">
        <v>324100</v>
      </c>
      <c r="K53" s="117">
        <v>0</v>
      </c>
      <c r="L53" s="110"/>
    </row>
    <row r="54" spans="1:12" s="74" customFormat="1" ht="26.25" customHeight="1">
      <c r="A54" s="118"/>
      <c r="B54" s="117" t="s">
        <v>139</v>
      </c>
      <c r="C54" s="114" t="s">
        <v>143</v>
      </c>
      <c r="D54" s="115" t="s">
        <v>142</v>
      </c>
      <c r="E54" s="117">
        <v>0</v>
      </c>
      <c r="F54" s="117">
        <v>4272</v>
      </c>
      <c r="G54" s="117">
        <v>0</v>
      </c>
      <c r="H54" s="117">
        <v>0</v>
      </c>
      <c r="I54" s="117">
        <f t="shared" si="16"/>
        <v>240430</v>
      </c>
      <c r="J54" s="117">
        <v>240430</v>
      </c>
      <c r="K54" s="117">
        <v>0</v>
      </c>
      <c r="L54" s="110"/>
    </row>
    <row r="55" spans="1:12" s="74" customFormat="1" ht="26.25" customHeight="1">
      <c r="A55" s="118"/>
      <c r="B55" s="117" t="s">
        <v>139</v>
      </c>
      <c r="C55" s="114" t="s">
        <v>144</v>
      </c>
      <c r="D55" s="115" t="s">
        <v>142</v>
      </c>
      <c r="E55" s="117">
        <v>0</v>
      </c>
      <c r="F55" s="117">
        <v>3405</v>
      </c>
      <c r="G55" s="117">
        <v>0</v>
      </c>
      <c r="H55" s="117">
        <v>0</v>
      </c>
      <c r="I55" s="117">
        <f t="shared" si="16"/>
        <v>214300</v>
      </c>
      <c r="J55" s="117">
        <v>214300</v>
      </c>
      <c r="K55" s="117">
        <v>0</v>
      </c>
      <c r="L55" s="110"/>
    </row>
    <row r="56" spans="1:12" s="74" customFormat="1" ht="26.25" customHeight="1">
      <c r="A56" s="118"/>
      <c r="B56" s="117" t="s">
        <v>139</v>
      </c>
      <c r="C56" s="114" t="s">
        <v>145</v>
      </c>
      <c r="D56" s="115" t="s">
        <v>142</v>
      </c>
      <c r="E56" s="117">
        <v>0</v>
      </c>
      <c r="F56" s="117">
        <v>388</v>
      </c>
      <c r="G56" s="117">
        <v>0</v>
      </c>
      <c r="H56" s="117">
        <v>0</v>
      </c>
      <c r="I56" s="117">
        <f t="shared" si="16"/>
        <v>13100</v>
      </c>
      <c r="J56" s="117">
        <v>13100</v>
      </c>
      <c r="K56" s="117">
        <v>0</v>
      </c>
      <c r="L56" s="110"/>
    </row>
    <row r="57" spans="1:12" s="74" customFormat="1" ht="26.25" customHeight="1">
      <c r="A57" s="118"/>
      <c r="B57" s="117" t="s">
        <v>139</v>
      </c>
      <c r="C57" s="114" t="s">
        <v>146</v>
      </c>
      <c r="D57" s="115" t="s">
        <v>142</v>
      </c>
      <c r="E57" s="117">
        <v>0</v>
      </c>
      <c r="F57" s="117">
        <v>1473</v>
      </c>
      <c r="G57" s="117">
        <v>0</v>
      </c>
      <c r="H57" s="117">
        <v>0</v>
      </c>
      <c r="I57" s="117">
        <f t="shared" si="16"/>
        <v>25790</v>
      </c>
      <c r="J57" s="117">
        <v>25790</v>
      </c>
      <c r="K57" s="117">
        <v>0</v>
      </c>
      <c r="L57" s="110"/>
    </row>
    <row r="58" spans="1:12" s="74" customFormat="1" ht="26.25" customHeight="1">
      <c r="A58" s="118"/>
      <c r="B58" s="117" t="s">
        <v>139</v>
      </c>
      <c r="C58" s="114" t="s">
        <v>147</v>
      </c>
      <c r="D58" s="115" t="s">
        <v>142</v>
      </c>
      <c r="E58" s="117">
        <v>0</v>
      </c>
      <c r="F58" s="117">
        <v>220</v>
      </c>
      <c r="G58" s="117">
        <v>0</v>
      </c>
      <c r="H58" s="117">
        <v>0</v>
      </c>
      <c r="I58" s="117">
        <f t="shared" si="16"/>
        <v>11500</v>
      </c>
      <c r="J58" s="117">
        <v>11500</v>
      </c>
      <c r="K58" s="117">
        <v>0</v>
      </c>
      <c r="L58" s="110"/>
    </row>
    <row r="59" spans="1:12" s="74" customFormat="1" ht="26.25" customHeight="1">
      <c r="A59" s="118"/>
      <c r="B59" s="117" t="s">
        <v>139</v>
      </c>
      <c r="C59" s="114" t="s">
        <v>148</v>
      </c>
      <c r="D59" s="115" t="s">
        <v>142</v>
      </c>
      <c r="E59" s="117">
        <v>0</v>
      </c>
      <c r="F59" s="117">
        <v>920</v>
      </c>
      <c r="G59" s="117">
        <v>0</v>
      </c>
      <c r="H59" s="117">
        <v>0</v>
      </c>
      <c r="I59" s="117">
        <f t="shared" si="16"/>
        <v>15650</v>
      </c>
      <c r="J59" s="117">
        <v>15650</v>
      </c>
      <c r="K59" s="117">
        <v>0</v>
      </c>
      <c r="L59" s="110"/>
    </row>
    <row r="60" spans="1:12" s="134" customFormat="1" ht="26.25" customHeight="1">
      <c r="A60" s="116" t="s">
        <v>149</v>
      </c>
      <c r="B60" s="113"/>
      <c r="C60" s="114"/>
      <c r="D60" s="115"/>
      <c r="E60" s="117">
        <f aca="true" t="shared" si="17" ref="E60:K60">SUM(E61:E62)</f>
        <v>0</v>
      </c>
      <c r="F60" s="117">
        <f t="shared" si="17"/>
        <v>10</v>
      </c>
      <c r="G60" s="117">
        <f t="shared" si="17"/>
        <v>0</v>
      </c>
      <c r="H60" s="117">
        <f t="shared" si="17"/>
        <v>5</v>
      </c>
      <c r="I60" s="117">
        <f t="shared" si="17"/>
        <v>7200</v>
      </c>
      <c r="J60" s="117">
        <f t="shared" si="17"/>
        <v>7200</v>
      </c>
      <c r="K60" s="117">
        <f t="shared" si="17"/>
        <v>0</v>
      </c>
      <c r="L60" s="133"/>
    </row>
    <row r="61" spans="1:12" s="134" customFormat="1" ht="26.25" customHeight="1">
      <c r="A61" s="118"/>
      <c r="B61" s="117" t="s">
        <v>135</v>
      </c>
      <c r="C61" s="114" t="s">
        <v>150</v>
      </c>
      <c r="D61" s="115" t="s">
        <v>138</v>
      </c>
      <c r="E61" s="117">
        <v>0</v>
      </c>
      <c r="F61" s="117">
        <v>10</v>
      </c>
      <c r="G61" s="117">
        <v>0</v>
      </c>
      <c r="H61" s="117">
        <v>2</v>
      </c>
      <c r="I61" s="117">
        <f>SUM(J61:K61)</f>
        <v>700</v>
      </c>
      <c r="J61" s="117">
        <v>700</v>
      </c>
      <c r="K61" s="117">
        <v>0</v>
      </c>
      <c r="L61" s="133"/>
    </row>
    <row r="62" spans="1:12" s="134" customFormat="1" ht="26.25" customHeight="1">
      <c r="A62" s="135"/>
      <c r="B62" s="124" t="s">
        <v>135</v>
      </c>
      <c r="C62" s="122" t="s">
        <v>150</v>
      </c>
      <c r="D62" s="123" t="s">
        <v>151</v>
      </c>
      <c r="E62" s="124">
        <v>0</v>
      </c>
      <c r="F62" s="124">
        <v>0</v>
      </c>
      <c r="G62" s="124">
        <v>0</v>
      </c>
      <c r="H62" s="124">
        <v>3</v>
      </c>
      <c r="I62" s="124">
        <f>SUM(J62:K62)</f>
        <v>6500</v>
      </c>
      <c r="J62" s="124">
        <v>6500</v>
      </c>
      <c r="K62" s="124">
        <v>0</v>
      </c>
      <c r="L62" s="133"/>
    </row>
    <row r="63" spans="1:11" ht="9.75" customHeight="1">
      <c r="A63" s="136"/>
      <c r="B63" s="137"/>
      <c r="C63" s="137"/>
      <c r="D63" s="138"/>
      <c r="E63" s="57"/>
      <c r="F63" s="57"/>
      <c r="G63" s="57"/>
      <c r="H63" s="57"/>
      <c r="I63" s="57"/>
      <c r="J63" s="57"/>
      <c r="K63" s="57"/>
    </row>
    <row r="64" spans="2:11" s="74" customFormat="1" ht="16.5">
      <c r="B64" s="126"/>
      <c r="C64" s="126"/>
      <c r="D64" s="127"/>
      <c r="E64" s="139"/>
      <c r="F64" s="139"/>
      <c r="G64" s="139"/>
      <c r="H64" s="139"/>
      <c r="I64" s="139"/>
      <c r="J64" s="139"/>
      <c r="K64" s="139"/>
    </row>
    <row r="65" spans="1:11" s="74" customFormat="1" ht="16.5">
      <c r="A65" s="140"/>
      <c r="B65" s="126"/>
      <c r="C65" s="126"/>
      <c r="D65" s="141"/>
      <c r="E65" s="139"/>
      <c r="F65" s="139"/>
      <c r="G65" s="142" t="s">
        <v>152</v>
      </c>
      <c r="H65" s="139"/>
      <c r="I65" s="79"/>
      <c r="J65" s="79"/>
      <c r="K65" s="79"/>
    </row>
    <row r="66" spans="1:11" s="74" customFormat="1" ht="16.5">
      <c r="A66" s="68" t="s">
        <v>21</v>
      </c>
      <c r="B66" s="68" t="s">
        <v>20</v>
      </c>
      <c r="C66" s="143"/>
      <c r="D66" s="144"/>
      <c r="E66" s="128"/>
      <c r="F66" s="79"/>
      <c r="G66" s="79"/>
      <c r="H66" s="79"/>
      <c r="I66" s="128"/>
      <c r="J66" s="140" t="s">
        <v>16</v>
      </c>
      <c r="K66" s="79"/>
    </row>
    <row r="67" spans="1:11" s="74" customFormat="1" ht="16.5">
      <c r="A67" s="140"/>
      <c r="B67" s="145"/>
      <c r="C67" s="145"/>
      <c r="D67" s="144"/>
      <c r="E67" s="79"/>
      <c r="F67" s="79"/>
      <c r="G67" s="142" t="s">
        <v>153</v>
      </c>
      <c r="H67" s="68"/>
      <c r="I67" s="146"/>
      <c r="J67" s="79"/>
      <c r="K67" s="79"/>
    </row>
    <row r="68" spans="1:11" s="74" customFormat="1" ht="16.5">
      <c r="A68" s="79"/>
      <c r="B68" s="145"/>
      <c r="C68" s="145"/>
      <c r="D68" s="144"/>
      <c r="E68" s="128"/>
      <c r="F68" s="79"/>
      <c r="H68" s="68"/>
      <c r="I68" s="146"/>
      <c r="J68" s="79"/>
      <c r="K68" s="68"/>
    </row>
    <row r="69" spans="1:11" s="74" customFormat="1" ht="16.5">
      <c r="A69" s="140" t="s">
        <v>154</v>
      </c>
      <c r="B69" s="145"/>
      <c r="C69" s="145"/>
      <c r="D69" s="144"/>
      <c r="E69" s="128"/>
      <c r="F69" s="79"/>
      <c r="G69" s="142"/>
      <c r="H69" s="68"/>
      <c r="I69" s="146"/>
      <c r="J69" s="79"/>
      <c r="K69" s="68"/>
    </row>
    <row r="70" spans="1:11" s="74" customFormat="1" ht="16.5">
      <c r="A70" s="140" t="s">
        <v>155</v>
      </c>
      <c r="B70" s="68"/>
      <c r="C70" s="68"/>
      <c r="D70" s="69"/>
      <c r="E70" s="79"/>
      <c r="F70" s="79"/>
      <c r="G70" s="79"/>
      <c r="H70" s="79"/>
      <c r="I70" s="79"/>
      <c r="J70" s="79"/>
      <c r="K70" s="79"/>
    </row>
    <row r="71" spans="1:11" s="74" customFormat="1" ht="16.5">
      <c r="A71" s="140" t="s">
        <v>156</v>
      </c>
      <c r="B71" s="68"/>
      <c r="C71" s="68"/>
      <c r="D71" s="69"/>
      <c r="E71" s="68"/>
      <c r="F71" s="68"/>
      <c r="G71" s="68"/>
      <c r="H71" s="140"/>
      <c r="I71" s="79"/>
      <c r="J71" s="79"/>
      <c r="K71" s="147" t="s">
        <v>157</v>
      </c>
    </row>
    <row r="72" spans="1:11" s="74" customFormat="1" ht="16.5">
      <c r="A72" s="140" t="s">
        <v>158</v>
      </c>
      <c r="B72" s="145"/>
      <c r="C72" s="148"/>
      <c r="D72" s="149"/>
      <c r="E72" s="71"/>
      <c r="F72" s="150"/>
      <c r="G72" s="150"/>
      <c r="H72" s="150"/>
      <c r="I72" s="79"/>
      <c r="J72" s="79"/>
      <c r="K72" s="79"/>
    </row>
    <row r="73" spans="1:11" s="74" customFormat="1" ht="16.5">
      <c r="A73" s="79"/>
      <c r="B73" s="68"/>
      <c r="C73" s="68"/>
      <c r="D73" s="69"/>
      <c r="E73" s="79"/>
      <c r="F73" s="79"/>
      <c r="G73" s="79"/>
      <c r="H73" s="79"/>
      <c r="I73" s="150"/>
      <c r="J73" s="151" t="s">
        <v>159</v>
      </c>
      <c r="K73" s="151"/>
    </row>
    <row r="74" spans="2:11" ht="16.5">
      <c r="B74" s="68"/>
      <c r="C74" s="68"/>
      <c r="D74" s="69"/>
      <c r="E74" s="79"/>
      <c r="F74" s="79"/>
      <c r="G74" s="79"/>
      <c r="H74" s="79"/>
      <c r="I74" s="79"/>
      <c r="J74" s="79"/>
      <c r="K74" s="79"/>
    </row>
    <row r="75" spans="2:11" ht="16.5">
      <c r="B75" s="68"/>
      <c r="C75" s="68"/>
      <c r="D75" s="69"/>
      <c r="E75" s="79"/>
      <c r="F75" s="79"/>
      <c r="G75" s="79"/>
      <c r="H75" s="79"/>
      <c r="I75" s="79"/>
      <c r="J75" s="79"/>
      <c r="K75" s="79"/>
    </row>
  </sheetData>
  <sheetProtection/>
  <mergeCells count="6">
    <mergeCell ref="J1:K1"/>
    <mergeCell ref="J2:K2"/>
    <mergeCell ref="A5:K5"/>
    <mergeCell ref="A6:K6"/>
    <mergeCell ref="E7:H7"/>
    <mergeCell ref="J73:K73"/>
  </mergeCells>
  <printOptions horizontalCentered="1"/>
  <pageMargins left="0.984251968503937" right="0.5905511811023623" top="0.86" bottom="0.61" header="0.56" footer="0.37"/>
  <pageSetup horizontalDpi="600" verticalDpi="600" orientation="landscape" paperSize="8" r:id="rId1"/>
  <headerFooter alignWithMargins="0">
    <oddFooter>&amp;C&amp;"標楷體,標準"第&amp;P頁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5" sqref="A5:K5"/>
    </sheetView>
  </sheetViews>
  <sheetFormatPr defaultColWidth="9.00390625" defaultRowHeight="15.75"/>
  <cols>
    <col min="1" max="1" width="32.875" style="80" customWidth="1"/>
    <col min="2" max="2" width="13.00390625" style="81" customWidth="1"/>
    <col min="3" max="3" width="13.125" style="81" customWidth="1"/>
    <col min="4" max="4" width="13.75390625" style="82" customWidth="1"/>
    <col min="5" max="5" width="15.125" style="80" customWidth="1"/>
    <col min="6" max="6" width="13.375" style="80" customWidth="1"/>
    <col min="7" max="7" width="14.375" style="80" customWidth="1"/>
    <col min="8" max="8" width="14.25390625" style="80" customWidth="1"/>
    <col min="9" max="9" width="16.75390625" style="80" customWidth="1"/>
    <col min="10" max="10" width="15.50390625" style="80" customWidth="1"/>
    <col min="11" max="11" width="16.375" style="80" customWidth="1"/>
    <col min="12" max="12" width="11.125" style="80" bestFit="1" customWidth="1"/>
    <col min="13" max="13" width="9.50390625" style="80" bestFit="1" customWidth="1"/>
    <col min="14" max="16384" width="9.00390625" style="80" customWidth="1"/>
  </cols>
  <sheetData>
    <row r="1" spans="1:11" s="74" customFormat="1" ht="19.5" customHeight="1">
      <c r="A1" s="67" t="s">
        <v>0</v>
      </c>
      <c r="B1" s="68" t="s">
        <v>160</v>
      </c>
      <c r="C1" s="69"/>
      <c r="D1" s="70"/>
      <c r="E1" s="71"/>
      <c r="F1" s="71"/>
      <c r="G1" s="71"/>
      <c r="H1" s="71"/>
      <c r="I1" s="67" t="s">
        <v>1</v>
      </c>
      <c r="J1" s="72" t="s">
        <v>161</v>
      </c>
      <c r="K1" s="73"/>
    </row>
    <row r="2" spans="1:11" s="74" customFormat="1" ht="19.5" customHeight="1">
      <c r="A2" s="67" t="s">
        <v>162</v>
      </c>
      <c r="B2" s="75" t="s">
        <v>163</v>
      </c>
      <c r="C2" s="76"/>
      <c r="D2" s="77"/>
      <c r="E2" s="78"/>
      <c r="F2" s="78"/>
      <c r="G2" s="78"/>
      <c r="H2" s="78"/>
      <c r="I2" s="67" t="s">
        <v>2</v>
      </c>
      <c r="J2" s="72" t="s">
        <v>164</v>
      </c>
      <c r="K2" s="73"/>
    </row>
    <row r="3" spans="1:11" ht="16.5">
      <c r="A3" s="79"/>
      <c r="B3" s="68"/>
      <c r="C3" s="68"/>
      <c r="D3" s="69"/>
      <c r="E3" s="79"/>
      <c r="F3" s="79"/>
      <c r="G3" s="79"/>
      <c r="H3" s="79"/>
      <c r="I3" s="79"/>
      <c r="J3" s="79"/>
      <c r="K3" s="79"/>
    </row>
    <row r="4" ht="29.25" customHeight="1"/>
    <row r="5" spans="1:11" ht="26.25" customHeight="1">
      <c r="A5" s="83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6.5">
      <c r="A6" s="84" t="s">
        <v>166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23.25" customHeight="1">
      <c r="A7" s="85"/>
      <c r="B7" s="86" t="s">
        <v>3</v>
      </c>
      <c r="C7" s="86"/>
      <c r="D7" s="87"/>
      <c r="E7" s="72" t="s">
        <v>167</v>
      </c>
      <c r="F7" s="88"/>
      <c r="G7" s="88"/>
      <c r="H7" s="88"/>
      <c r="I7" s="89" t="s">
        <v>168</v>
      </c>
      <c r="J7" s="90"/>
      <c r="K7" s="90"/>
    </row>
    <row r="8" spans="1:11" ht="21" customHeight="1">
      <c r="A8" s="91" t="s">
        <v>5</v>
      </c>
      <c r="B8" s="92" t="s">
        <v>6</v>
      </c>
      <c r="C8" s="93" t="s">
        <v>169</v>
      </c>
      <c r="D8" s="94" t="s">
        <v>170</v>
      </c>
      <c r="E8" s="95" t="s">
        <v>7</v>
      </c>
      <c r="F8" s="95" t="s">
        <v>8</v>
      </c>
      <c r="G8" s="95" t="s">
        <v>9</v>
      </c>
      <c r="H8" s="95" t="s">
        <v>10</v>
      </c>
      <c r="I8" s="96" t="s">
        <v>4</v>
      </c>
      <c r="J8" s="97"/>
      <c r="K8" s="97"/>
    </row>
    <row r="9" spans="1:11" ht="26.25" customHeight="1">
      <c r="A9" s="98" t="s">
        <v>11</v>
      </c>
      <c r="B9" s="99"/>
      <c r="C9" s="99"/>
      <c r="D9" s="100"/>
      <c r="E9" s="101" t="s">
        <v>12</v>
      </c>
      <c r="F9" s="101" t="s">
        <v>12</v>
      </c>
      <c r="G9" s="101" t="s">
        <v>13</v>
      </c>
      <c r="H9" s="102" t="s">
        <v>14</v>
      </c>
      <c r="I9" s="103" t="s">
        <v>171</v>
      </c>
      <c r="J9" s="104" t="s">
        <v>172</v>
      </c>
      <c r="K9" s="104" t="s">
        <v>173</v>
      </c>
    </row>
    <row r="10" spans="1:12" ht="26.25" customHeight="1">
      <c r="A10" s="105" t="s">
        <v>174</v>
      </c>
      <c r="B10" s="106"/>
      <c r="C10" s="107"/>
      <c r="D10" s="108"/>
      <c r="E10" s="109">
        <f aca="true" t="shared" si="0" ref="E10:K10">E11+E52</f>
        <v>10148</v>
      </c>
      <c r="F10" s="109">
        <f t="shared" si="0"/>
        <v>16415</v>
      </c>
      <c r="G10" s="109">
        <f t="shared" si="0"/>
        <v>0</v>
      </c>
      <c r="H10" s="109">
        <f t="shared" si="0"/>
        <v>37</v>
      </c>
      <c r="I10" s="109">
        <f t="shared" si="0"/>
        <v>1172301</v>
      </c>
      <c r="J10" s="109">
        <f t="shared" si="0"/>
        <v>395113</v>
      </c>
      <c r="K10" s="109">
        <f t="shared" si="0"/>
        <v>777188</v>
      </c>
      <c r="L10" s="110"/>
    </row>
    <row r="11" spans="1:12" ht="26.25" customHeight="1">
      <c r="A11" s="111" t="s">
        <v>175</v>
      </c>
      <c r="B11" s="107"/>
      <c r="C11" s="107"/>
      <c r="D11" s="108"/>
      <c r="E11" s="109">
        <f aca="true" t="shared" si="1" ref="E11:K11">E12+E45</f>
        <v>10148</v>
      </c>
      <c r="F11" s="109">
        <f t="shared" si="1"/>
        <v>16230</v>
      </c>
      <c r="G11" s="109">
        <f t="shared" si="1"/>
        <v>0</v>
      </c>
      <c r="H11" s="109">
        <f t="shared" si="1"/>
        <v>37</v>
      </c>
      <c r="I11" s="109">
        <f t="shared" si="1"/>
        <v>1171401</v>
      </c>
      <c r="J11" s="109">
        <f t="shared" si="1"/>
        <v>394213</v>
      </c>
      <c r="K11" s="109">
        <f t="shared" si="1"/>
        <v>777188</v>
      </c>
      <c r="L11" s="110"/>
    </row>
    <row r="12" spans="1:12" ht="26.25" customHeight="1">
      <c r="A12" s="112" t="s">
        <v>176</v>
      </c>
      <c r="B12" s="113"/>
      <c r="C12" s="114"/>
      <c r="D12" s="115"/>
      <c r="E12" s="109">
        <f aca="true" t="shared" si="2" ref="E12:K12">+E13+E32+E41</f>
        <v>9218</v>
      </c>
      <c r="F12" s="109">
        <f t="shared" si="2"/>
        <v>15100</v>
      </c>
      <c r="G12" s="109">
        <f t="shared" si="2"/>
        <v>0</v>
      </c>
      <c r="H12" s="109">
        <f t="shared" si="2"/>
        <v>32</v>
      </c>
      <c r="I12" s="109">
        <f t="shared" si="2"/>
        <v>1095892</v>
      </c>
      <c r="J12" s="109">
        <f t="shared" si="2"/>
        <v>392301</v>
      </c>
      <c r="K12" s="109">
        <f t="shared" si="2"/>
        <v>703591</v>
      </c>
      <c r="L12" s="110"/>
    </row>
    <row r="13" spans="1:12" s="74" customFormat="1" ht="26.25" customHeight="1">
      <c r="A13" s="116" t="s">
        <v>177</v>
      </c>
      <c r="B13" s="113"/>
      <c r="C13" s="114"/>
      <c r="D13" s="115"/>
      <c r="E13" s="117">
        <f>E14+E15+E16+E17+E18+E19+E20+E23+E24+E27+E28+E29+E30+E31</f>
        <v>8238</v>
      </c>
      <c r="F13" s="117">
        <f aca="true" t="shared" si="3" ref="F13:K13">F14+F15+F16+F17+F18+F19+F20+F23+F24+F27+F28+F29+F30+F31</f>
        <v>13560</v>
      </c>
      <c r="G13" s="117">
        <f t="shared" si="3"/>
        <v>0</v>
      </c>
      <c r="H13" s="117">
        <f t="shared" si="3"/>
        <v>27</v>
      </c>
      <c r="I13" s="117">
        <f t="shared" si="3"/>
        <v>979071</v>
      </c>
      <c r="J13" s="117">
        <f t="shared" si="3"/>
        <v>335871</v>
      </c>
      <c r="K13" s="117">
        <f t="shared" si="3"/>
        <v>643200</v>
      </c>
      <c r="L13" s="110"/>
    </row>
    <row r="14" spans="1:12" s="74" customFormat="1" ht="26.25" customHeight="1">
      <c r="A14" s="116"/>
      <c r="B14" s="117" t="s">
        <v>178</v>
      </c>
      <c r="C14" s="114" t="s">
        <v>179</v>
      </c>
      <c r="D14" s="115" t="s">
        <v>106</v>
      </c>
      <c r="E14" s="117">
        <v>310</v>
      </c>
      <c r="F14" s="117">
        <v>0</v>
      </c>
      <c r="G14" s="117">
        <v>0</v>
      </c>
      <c r="H14" s="117">
        <v>0</v>
      </c>
      <c r="I14" s="117">
        <f aca="true" t="shared" si="4" ref="I14:I19">SUM(J14:K14)</f>
        <v>129500</v>
      </c>
      <c r="J14" s="117">
        <v>5000</v>
      </c>
      <c r="K14" s="117">
        <v>124500</v>
      </c>
      <c r="L14" s="110"/>
    </row>
    <row r="15" spans="1:12" s="74" customFormat="1" ht="26.25" customHeight="1">
      <c r="A15" s="116"/>
      <c r="B15" s="117" t="s">
        <v>180</v>
      </c>
      <c r="C15" s="114" t="s">
        <v>181</v>
      </c>
      <c r="D15" s="115" t="s">
        <v>182</v>
      </c>
      <c r="E15" s="117">
        <v>1570</v>
      </c>
      <c r="F15" s="117">
        <v>100</v>
      </c>
      <c r="G15" s="117">
        <v>0</v>
      </c>
      <c r="H15" s="117">
        <v>1</v>
      </c>
      <c r="I15" s="117">
        <f t="shared" si="4"/>
        <v>38000</v>
      </c>
      <c r="J15" s="117">
        <v>38000</v>
      </c>
      <c r="K15" s="117">
        <v>0</v>
      </c>
      <c r="L15" s="110"/>
    </row>
    <row r="16" spans="1:12" s="74" customFormat="1" ht="26.25" customHeight="1">
      <c r="A16" s="116"/>
      <c r="B16" s="117" t="s">
        <v>180</v>
      </c>
      <c r="C16" s="114" t="s">
        <v>183</v>
      </c>
      <c r="D16" s="115" t="s">
        <v>182</v>
      </c>
      <c r="E16" s="117">
        <v>720</v>
      </c>
      <c r="F16" s="117">
        <v>300</v>
      </c>
      <c r="G16" s="117">
        <v>0</v>
      </c>
      <c r="H16" s="117">
        <v>2</v>
      </c>
      <c r="I16" s="117">
        <f t="shared" si="4"/>
        <v>72000</v>
      </c>
      <c r="J16" s="117">
        <v>58000</v>
      </c>
      <c r="K16" s="117">
        <v>14000</v>
      </c>
      <c r="L16" s="110"/>
    </row>
    <row r="17" spans="1:12" s="74" customFormat="1" ht="26.25" customHeight="1">
      <c r="A17" s="116"/>
      <c r="B17" s="117" t="s">
        <v>180</v>
      </c>
      <c r="C17" s="114" t="s">
        <v>184</v>
      </c>
      <c r="D17" s="115" t="s">
        <v>112</v>
      </c>
      <c r="E17" s="117">
        <v>650</v>
      </c>
      <c r="F17" s="117">
        <v>1450</v>
      </c>
      <c r="G17" s="117">
        <v>0</v>
      </c>
      <c r="H17" s="117">
        <v>0</v>
      </c>
      <c r="I17" s="117">
        <f t="shared" si="4"/>
        <v>90000</v>
      </c>
      <c r="J17" s="117">
        <v>40000</v>
      </c>
      <c r="K17" s="117">
        <v>50000</v>
      </c>
      <c r="L17" s="110"/>
    </row>
    <row r="18" spans="1:12" s="74" customFormat="1" ht="33.75" customHeight="1">
      <c r="A18" s="118"/>
      <c r="B18" s="119" t="s">
        <v>185</v>
      </c>
      <c r="C18" s="114" t="s">
        <v>65</v>
      </c>
      <c r="D18" s="115" t="s">
        <v>67</v>
      </c>
      <c r="E18" s="117">
        <v>250</v>
      </c>
      <c r="F18" s="117">
        <v>0</v>
      </c>
      <c r="G18" s="117">
        <v>0</v>
      </c>
      <c r="H18" s="117">
        <v>0</v>
      </c>
      <c r="I18" s="117">
        <f t="shared" si="4"/>
        <v>2000</v>
      </c>
      <c r="J18" s="117">
        <v>2000</v>
      </c>
      <c r="K18" s="117">
        <v>0</v>
      </c>
      <c r="L18" s="110"/>
    </row>
    <row r="19" spans="1:12" s="74" customFormat="1" ht="33.75" customHeight="1">
      <c r="A19" s="118"/>
      <c r="B19" s="119" t="s">
        <v>185</v>
      </c>
      <c r="C19" s="114" t="s">
        <v>115</v>
      </c>
      <c r="D19" s="115" t="s">
        <v>67</v>
      </c>
      <c r="E19" s="117">
        <v>600</v>
      </c>
      <c r="F19" s="117">
        <v>0</v>
      </c>
      <c r="G19" s="117">
        <v>0</v>
      </c>
      <c r="H19" s="117">
        <v>0</v>
      </c>
      <c r="I19" s="117">
        <f t="shared" si="4"/>
        <v>55500</v>
      </c>
      <c r="J19" s="117">
        <v>1500</v>
      </c>
      <c r="K19" s="117">
        <v>54000</v>
      </c>
      <c r="L19" s="110"/>
    </row>
    <row r="20" spans="1:12" s="74" customFormat="1" ht="33.75" customHeight="1">
      <c r="A20" s="118"/>
      <c r="B20" s="119"/>
      <c r="C20" s="114" t="s">
        <v>186</v>
      </c>
      <c r="D20" s="115"/>
      <c r="E20" s="117">
        <f>E21+E22</f>
        <v>1810</v>
      </c>
      <c r="F20" s="117">
        <f aca="true" t="shared" si="5" ref="F20:K20">F21+F22</f>
        <v>2630</v>
      </c>
      <c r="G20" s="117">
        <f t="shared" si="5"/>
        <v>0</v>
      </c>
      <c r="H20" s="117">
        <f t="shared" si="5"/>
        <v>7</v>
      </c>
      <c r="I20" s="117">
        <f t="shared" si="5"/>
        <v>174150</v>
      </c>
      <c r="J20" s="117">
        <f t="shared" si="5"/>
        <v>12050</v>
      </c>
      <c r="K20" s="117">
        <f t="shared" si="5"/>
        <v>162100</v>
      </c>
      <c r="L20" s="110"/>
    </row>
    <row r="21" spans="1:12" s="74" customFormat="1" ht="33.75" customHeight="1">
      <c r="A21" s="118"/>
      <c r="B21" s="119" t="s">
        <v>185</v>
      </c>
      <c r="C21" s="114"/>
      <c r="D21" s="115" t="s">
        <v>67</v>
      </c>
      <c r="E21" s="117">
        <v>1400</v>
      </c>
      <c r="F21" s="117">
        <v>0</v>
      </c>
      <c r="G21" s="117">
        <v>0</v>
      </c>
      <c r="H21" s="117">
        <v>3</v>
      </c>
      <c r="I21" s="117">
        <f>SUM(J21:K21)</f>
        <v>14700</v>
      </c>
      <c r="J21" s="117">
        <v>4900</v>
      </c>
      <c r="K21" s="117">
        <v>9800</v>
      </c>
      <c r="L21" s="110"/>
    </row>
    <row r="22" spans="1:12" s="74" customFormat="1" ht="33.75" customHeight="1">
      <c r="A22" s="118"/>
      <c r="B22" s="119" t="s">
        <v>185</v>
      </c>
      <c r="C22" s="114"/>
      <c r="D22" s="115" t="s">
        <v>71</v>
      </c>
      <c r="E22" s="117">
        <v>410</v>
      </c>
      <c r="F22" s="117">
        <v>2630</v>
      </c>
      <c r="G22" s="117">
        <v>0</v>
      </c>
      <c r="H22" s="117">
        <v>4</v>
      </c>
      <c r="I22" s="117">
        <f>SUM(J22:K22)</f>
        <v>159450</v>
      </c>
      <c r="J22" s="117">
        <v>7150</v>
      </c>
      <c r="K22" s="117">
        <v>152300</v>
      </c>
      <c r="L22" s="110"/>
    </row>
    <row r="23" spans="1:12" s="74" customFormat="1" ht="33.75" customHeight="1">
      <c r="A23" s="118"/>
      <c r="B23" s="119" t="s">
        <v>180</v>
      </c>
      <c r="C23" s="114" t="s">
        <v>187</v>
      </c>
      <c r="D23" s="115" t="s">
        <v>71</v>
      </c>
      <c r="E23" s="117">
        <v>1650</v>
      </c>
      <c r="F23" s="117">
        <v>3045</v>
      </c>
      <c r="G23" s="117">
        <v>0</v>
      </c>
      <c r="H23" s="117">
        <v>14</v>
      </c>
      <c r="I23" s="117">
        <f>SUM(J23:K23)</f>
        <v>208050</v>
      </c>
      <c r="J23" s="117">
        <v>158350</v>
      </c>
      <c r="K23" s="117">
        <v>49700</v>
      </c>
      <c r="L23" s="110"/>
    </row>
    <row r="24" spans="1:12" s="74" customFormat="1" ht="30" customHeight="1">
      <c r="A24" s="118"/>
      <c r="B24" s="117"/>
      <c r="C24" s="114" t="s">
        <v>73</v>
      </c>
      <c r="D24" s="115"/>
      <c r="E24" s="117">
        <f aca="true" t="shared" si="6" ref="E24:K24">SUM(E25:E26)</f>
        <v>460</v>
      </c>
      <c r="F24" s="117">
        <f t="shared" si="6"/>
        <v>4455</v>
      </c>
      <c r="G24" s="117">
        <f t="shared" si="6"/>
        <v>0</v>
      </c>
      <c r="H24" s="117">
        <f t="shared" si="6"/>
        <v>2</v>
      </c>
      <c r="I24" s="117">
        <f t="shared" si="6"/>
        <v>142400</v>
      </c>
      <c r="J24" s="117">
        <f t="shared" si="6"/>
        <v>5800</v>
      </c>
      <c r="K24" s="117">
        <f t="shared" si="6"/>
        <v>136600</v>
      </c>
      <c r="L24" s="110"/>
    </row>
    <row r="25" spans="1:12" s="74" customFormat="1" ht="26.25" customHeight="1">
      <c r="A25" s="118"/>
      <c r="B25" s="117" t="s">
        <v>188</v>
      </c>
      <c r="C25" s="114"/>
      <c r="D25" s="115" t="s">
        <v>76</v>
      </c>
      <c r="E25" s="117">
        <v>460</v>
      </c>
      <c r="F25" s="117">
        <v>4205</v>
      </c>
      <c r="G25" s="117">
        <v>0</v>
      </c>
      <c r="H25" s="117">
        <v>2</v>
      </c>
      <c r="I25" s="117">
        <f aca="true" t="shared" si="7" ref="I25:I31">SUM(J25:K25)</f>
        <v>136900</v>
      </c>
      <c r="J25" s="117">
        <v>5800</v>
      </c>
      <c r="K25" s="117">
        <v>131100</v>
      </c>
      <c r="L25" s="110"/>
    </row>
    <row r="26" spans="1:12" s="74" customFormat="1" ht="26.25" customHeight="1">
      <c r="A26" s="118"/>
      <c r="B26" s="117" t="s">
        <v>188</v>
      </c>
      <c r="C26" s="114"/>
      <c r="D26" s="115" t="s">
        <v>78</v>
      </c>
      <c r="E26" s="117">
        <v>0</v>
      </c>
      <c r="F26" s="117">
        <v>250</v>
      </c>
      <c r="G26" s="117">
        <v>0</v>
      </c>
      <c r="H26" s="117">
        <v>0</v>
      </c>
      <c r="I26" s="117">
        <f t="shared" si="7"/>
        <v>5500</v>
      </c>
      <c r="J26" s="117">
        <v>0</v>
      </c>
      <c r="K26" s="117">
        <v>5500</v>
      </c>
      <c r="L26" s="110"/>
    </row>
    <row r="27" spans="1:12" s="74" customFormat="1" ht="26.25" customHeight="1">
      <c r="A27" s="118"/>
      <c r="B27" s="117" t="s">
        <v>188</v>
      </c>
      <c r="C27" s="114" t="s">
        <v>122</v>
      </c>
      <c r="D27" s="115" t="s">
        <v>78</v>
      </c>
      <c r="E27" s="117">
        <v>200</v>
      </c>
      <c r="F27" s="117">
        <v>1000</v>
      </c>
      <c r="G27" s="117">
        <v>0</v>
      </c>
      <c r="H27" s="117">
        <v>0</v>
      </c>
      <c r="I27" s="117">
        <f t="shared" si="7"/>
        <v>38800</v>
      </c>
      <c r="J27" s="117">
        <v>0</v>
      </c>
      <c r="K27" s="117">
        <v>38800</v>
      </c>
      <c r="L27" s="110"/>
    </row>
    <row r="28" spans="1:12" s="74" customFormat="1" ht="26.25" customHeight="1">
      <c r="A28" s="135"/>
      <c r="B28" s="124" t="s">
        <v>188</v>
      </c>
      <c r="C28" s="122" t="s">
        <v>189</v>
      </c>
      <c r="D28" s="123" t="s">
        <v>78</v>
      </c>
      <c r="E28" s="124">
        <v>0</v>
      </c>
      <c r="F28" s="124">
        <v>200</v>
      </c>
      <c r="G28" s="124">
        <v>0</v>
      </c>
      <c r="H28" s="124">
        <v>0</v>
      </c>
      <c r="I28" s="124">
        <f t="shared" si="7"/>
        <v>9500</v>
      </c>
      <c r="J28" s="124">
        <v>0</v>
      </c>
      <c r="K28" s="124">
        <v>9500</v>
      </c>
      <c r="L28" s="110"/>
    </row>
    <row r="29" spans="1:12" s="74" customFormat="1" ht="26.25" customHeight="1">
      <c r="A29" s="118"/>
      <c r="B29" s="117" t="s">
        <v>188</v>
      </c>
      <c r="C29" s="114" t="s">
        <v>83</v>
      </c>
      <c r="D29" s="115" t="s">
        <v>81</v>
      </c>
      <c r="E29" s="117">
        <v>0</v>
      </c>
      <c r="F29" s="117">
        <v>200</v>
      </c>
      <c r="G29" s="117">
        <v>0</v>
      </c>
      <c r="H29" s="117">
        <v>0</v>
      </c>
      <c r="I29" s="117">
        <f t="shared" si="7"/>
        <v>4000</v>
      </c>
      <c r="J29" s="117">
        <v>0</v>
      </c>
      <c r="K29" s="117">
        <v>4000</v>
      </c>
      <c r="L29" s="110"/>
    </row>
    <row r="30" spans="1:12" s="74" customFormat="1" ht="33.75" customHeight="1">
      <c r="A30" s="111"/>
      <c r="B30" s="119" t="s">
        <v>190</v>
      </c>
      <c r="C30" s="114" t="s">
        <v>191</v>
      </c>
      <c r="D30" s="115" t="s">
        <v>90</v>
      </c>
      <c r="E30" s="117">
        <v>0</v>
      </c>
      <c r="F30" s="117">
        <v>180</v>
      </c>
      <c r="G30" s="117">
        <v>0</v>
      </c>
      <c r="H30" s="117">
        <v>0</v>
      </c>
      <c r="I30" s="117">
        <f t="shared" si="7"/>
        <v>15000</v>
      </c>
      <c r="J30" s="117">
        <v>15000</v>
      </c>
      <c r="K30" s="117">
        <v>0</v>
      </c>
      <c r="L30" s="110"/>
    </row>
    <row r="31" spans="1:12" s="74" customFormat="1" ht="26.25" customHeight="1">
      <c r="A31" s="118"/>
      <c r="B31" s="119" t="s">
        <v>180</v>
      </c>
      <c r="C31" s="114" t="s">
        <v>192</v>
      </c>
      <c r="D31" s="115" t="s">
        <v>193</v>
      </c>
      <c r="E31" s="117">
        <v>18</v>
      </c>
      <c r="F31" s="117">
        <v>0</v>
      </c>
      <c r="G31" s="117">
        <v>0</v>
      </c>
      <c r="H31" s="117">
        <v>1</v>
      </c>
      <c r="I31" s="117">
        <f t="shared" si="7"/>
        <v>171</v>
      </c>
      <c r="J31" s="117">
        <v>171</v>
      </c>
      <c r="K31" s="117">
        <v>0</v>
      </c>
      <c r="L31" s="110"/>
    </row>
    <row r="32" spans="1:12" s="74" customFormat="1" ht="26.25" customHeight="1">
      <c r="A32" s="116" t="s">
        <v>194</v>
      </c>
      <c r="B32" s="113"/>
      <c r="C32" s="114"/>
      <c r="D32" s="115"/>
      <c r="E32" s="117">
        <f>SUM(E33:E40)</f>
        <v>980</v>
      </c>
      <c r="F32" s="117">
        <f aca="true" t="shared" si="8" ref="F32:K32">SUM(F33:F40)</f>
        <v>1290</v>
      </c>
      <c r="G32" s="117">
        <f t="shared" si="8"/>
        <v>0</v>
      </c>
      <c r="H32" s="117">
        <f t="shared" si="8"/>
        <v>2</v>
      </c>
      <c r="I32" s="117">
        <f t="shared" si="8"/>
        <v>50491</v>
      </c>
      <c r="J32" s="117">
        <f t="shared" si="8"/>
        <v>0</v>
      </c>
      <c r="K32" s="117">
        <f t="shared" si="8"/>
        <v>50491</v>
      </c>
      <c r="L32" s="110"/>
    </row>
    <row r="33" spans="1:12" s="74" customFormat="1" ht="34.5" customHeight="1">
      <c r="A33" s="116"/>
      <c r="B33" s="119" t="s">
        <v>185</v>
      </c>
      <c r="C33" s="114" t="s">
        <v>195</v>
      </c>
      <c r="D33" s="115" t="s">
        <v>106</v>
      </c>
      <c r="E33" s="117">
        <v>300</v>
      </c>
      <c r="F33" s="117">
        <v>0</v>
      </c>
      <c r="G33" s="117">
        <v>0</v>
      </c>
      <c r="H33" s="117">
        <v>0</v>
      </c>
      <c r="I33" s="117">
        <f aca="true" t="shared" si="9" ref="I33:I40">SUM(J33:K33)</f>
        <v>12450</v>
      </c>
      <c r="J33" s="117">
        <v>0</v>
      </c>
      <c r="K33" s="117">
        <v>12450</v>
      </c>
      <c r="L33" s="110"/>
    </row>
    <row r="34" spans="1:12" s="74" customFormat="1" ht="34.5" customHeight="1">
      <c r="A34" s="116"/>
      <c r="B34" s="117" t="s">
        <v>196</v>
      </c>
      <c r="C34" s="114" t="s">
        <v>197</v>
      </c>
      <c r="D34" s="115" t="s">
        <v>141</v>
      </c>
      <c r="E34" s="117">
        <v>0</v>
      </c>
      <c r="F34" s="117">
        <v>355</v>
      </c>
      <c r="G34" s="117">
        <v>0</v>
      </c>
      <c r="H34" s="117">
        <v>0</v>
      </c>
      <c r="I34" s="117">
        <f t="shared" si="9"/>
        <v>2815</v>
      </c>
      <c r="J34" s="117">
        <v>0</v>
      </c>
      <c r="K34" s="117">
        <v>2815</v>
      </c>
      <c r="L34" s="110"/>
    </row>
    <row r="35" spans="1:12" s="74" customFormat="1" ht="34.5" customHeight="1">
      <c r="A35" s="116"/>
      <c r="B35" s="117" t="s">
        <v>196</v>
      </c>
      <c r="C35" s="114" t="s">
        <v>198</v>
      </c>
      <c r="D35" s="115" t="s">
        <v>141</v>
      </c>
      <c r="E35" s="117">
        <v>0</v>
      </c>
      <c r="F35" s="117">
        <v>350</v>
      </c>
      <c r="G35" s="117">
        <v>0</v>
      </c>
      <c r="H35" s="117">
        <v>0</v>
      </c>
      <c r="I35" s="117">
        <f t="shared" si="9"/>
        <v>1197</v>
      </c>
      <c r="J35" s="117">
        <v>0</v>
      </c>
      <c r="K35" s="117">
        <v>1197</v>
      </c>
      <c r="L35" s="110"/>
    </row>
    <row r="36" spans="1:12" s="74" customFormat="1" ht="34.5" customHeight="1">
      <c r="A36" s="116"/>
      <c r="B36" s="117" t="s">
        <v>196</v>
      </c>
      <c r="C36" s="114" t="s">
        <v>199</v>
      </c>
      <c r="D36" s="115" t="s">
        <v>141</v>
      </c>
      <c r="E36" s="117">
        <v>0</v>
      </c>
      <c r="F36" s="117">
        <v>25</v>
      </c>
      <c r="G36" s="117">
        <v>0</v>
      </c>
      <c r="H36" s="117">
        <v>0</v>
      </c>
      <c r="I36" s="117">
        <f t="shared" si="9"/>
        <v>149</v>
      </c>
      <c r="J36" s="117">
        <v>0</v>
      </c>
      <c r="K36" s="117">
        <v>149</v>
      </c>
      <c r="L36" s="110"/>
    </row>
    <row r="37" spans="1:12" s="74" customFormat="1" ht="33.75" customHeight="1">
      <c r="A37" s="118"/>
      <c r="B37" s="119" t="s">
        <v>200</v>
      </c>
      <c r="C37" s="114" t="s">
        <v>201</v>
      </c>
      <c r="D37" s="115" t="s">
        <v>67</v>
      </c>
      <c r="E37" s="117">
        <v>0</v>
      </c>
      <c r="F37" s="117">
        <v>440</v>
      </c>
      <c r="G37" s="117">
        <v>0</v>
      </c>
      <c r="H37" s="117">
        <v>2</v>
      </c>
      <c r="I37" s="117">
        <f t="shared" si="9"/>
        <v>13345</v>
      </c>
      <c r="J37" s="117">
        <v>0</v>
      </c>
      <c r="K37" s="117">
        <v>13345</v>
      </c>
      <c r="L37" s="110"/>
    </row>
    <row r="38" spans="1:12" s="74" customFormat="1" ht="26.25" customHeight="1">
      <c r="A38" s="118"/>
      <c r="B38" s="117" t="s">
        <v>180</v>
      </c>
      <c r="C38" s="114" t="s">
        <v>202</v>
      </c>
      <c r="D38" s="115" t="s">
        <v>76</v>
      </c>
      <c r="E38" s="117">
        <v>350</v>
      </c>
      <c r="F38" s="117">
        <v>30</v>
      </c>
      <c r="G38" s="117">
        <v>0</v>
      </c>
      <c r="H38" s="117">
        <v>0</v>
      </c>
      <c r="I38" s="117">
        <f t="shared" si="9"/>
        <v>9550</v>
      </c>
      <c r="J38" s="117">
        <v>0</v>
      </c>
      <c r="K38" s="117">
        <v>9550</v>
      </c>
      <c r="L38" s="110"/>
    </row>
    <row r="39" spans="1:12" s="74" customFormat="1" ht="26.25" customHeight="1">
      <c r="A39" s="118"/>
      <c r="B39" s="117" t="s">
        <v>180</v>
      </c>
      <c r="C39" s="114" t="s">
        <v>95</v>
      </c>
      <c r="D39" s="115" t="s">
        <v>90</v>
      </c>
      <c r="E39" s="117">
        <v>280</v>
      </c>
      <c r="F39" s="117">
        <v>90</v>
      </c>
      <c r="G39" s="117">
        <v>0</v>
      </c>
      <c r="H39" s="117">
        <v>0</v>
      </c>
      <c r="I39" s="117">
        <f t="shared" si="9"/>
        <v>9985</v>
      </c>
      <c r="J39" s="117">
        <v>0</v>
      </c>
      <c r="K39" s="117">
        <v>9985</v>
      </c>
      <c r="L39" s="110"/>
    </row>
    <row r="40" spans="1:12" s="74" customFormat="1" ht="26.25" customHeight="1">
      <c r="A40" s="118"/>
      <c r="B40" s="117" t="s">
        <v>180</v>
      </c>
      <c r="C40" s="114" t="s">
        <v>203</v>
      </c>
      <c r="D40" s="115" t="s">
        <v>193</v>
      </c>
      <c r="E40" s="117">
        <v>50</v>
      </c>
      <c r="F40" s="117">
        <v>0</v>
      </c>
      <c r="G40" s="117">
        <v>0</v>
      </c>
      <c r="H40" s="117">
        <v>0</v>
      </c>
      <c r="I40" s="117">
        <f t="shared" si="9"/>
        <v>1000</v>
      </c>
      <c r="J40" s="117">
        <v>0</v>
      </c>
      <c r="K40" s="117">
        <v>1000</v>
      </c>
      <c r="L40" s="110"/>
    </row>
    <row r="41" spans="1:12" s="74" customFormat="1" ht="26.25" customHeight="1">
      <c r="A41" s="116" t="s">
        <v>204</v>
      </c>
      <c r="B41" s="113"/>
      <c r="C41" s="114"/>
      <c r="D41" s="115"/>
      <c r="E41" s="117">
        <f aca="true" t="shared" si="10" ref="E41:K41">SUM(E42:E42)</f>
        <v>0</v>
      </c>
      <c r="F41" s="117">
        <f t="shared" si="10"/>
        <v>250</v>
      </c>
      <c r="G41" s="117">
        <f t="shared" si="10"/>
        <v>0</v>
      </c>
      <c r="H41" s="117">
        <f t="shared" si="10"/>
        <v>3</v>
      </c>
      <c r="I41" s="117">
        <f t="shared" si="10"/>
        <v>66330</v>
      </c>
      <c r="J41" s="117">
        <f t="shared" si="10"/>
        <v>56430</v>
      </c>
      <c r="K41" s="117">
        <f t="shared" si="10"/>
        <v>9900</v>
      </c>
      <c r="L41" s="110"/>
    </row>
    <row r="42" spans="1:12" s="74" customFormat="1" ht="34.5" customHeight="1">
      <c r="A42" s="118"/>
      <c r="B42" s="119"/>
      <c r="C42" s="114" t="s">
        <v>205</v>
      </c>
      <c r="D42" s="115"/>
      <c r="E42" s="117">
        <f>E43+E44</f>
        <v>0</v>
      </c>
      <c r="F42" s="117">
        <f aca="true" t="shared" si="11" ref="F42:K42">F43+F44</f>
        <v>250</v>
      </c>
      <c r="G42" s="117">
        <f t="shared" si="11"/>
        <v>0</v>
      </c>
      <c r="H42" s="117">
        <f t="shared" si="11"/>
        <v>3</v>
      </c>
      <c r="I42" s="117">
        <f t="shared" si="11"/>
        <v>66330</v>
      </c>
      <c r="J42" s="117">
        <f t="shared" si="11"/>
        <v>56430</v>
      </c>
      <c r="K42" s="117">
        <f t="shared" si="11"/>
        <v>9900</v>
      </c>
      <c r="L42" s="110"/>
    </row>
    <row r="43" spans="1:12" s="74" customFormat="1" ht="33.75" customHeight="1">
      <c r="A43" s="118"/>
      <c r="B43" s="119" t="s">
        <v>190</v>
      </c>
      <c r="C43" s="114"/>
      <c r="D43" s="115" t="s">
        <v>137</v>
      </c>
      <c r="E43" s="117">
        <v>0</v>
      </c>
      <c r="F43" s="117">
        <v>250</v>
      </c>
      <c r="G43" s="117">
        <v>0</v>
      </c>
      <c r="H43" s="117">
        <v>0</v>
      </c>
      <c r="I43" s="117">
        <f>SUM(J43:K43)</f>
        <v>9900</v>
      </c>
      <c r="J43" s="117">
        <v>0</v>
      </c>
      <c r="K43" s="117">
        <v>9900</v>
      </c>
      <c r="L43" s="110"/>
    </row>
    <row r="44" spans="1:12" s="74" customFormat="1" ht="33.75" customHeight="1">
      <c r="A44" s="118"/>
      <c r="B44" s="119" t="s">
        <v>206</v>
      </c>
      <c r="C44" s="114"/>
      <c r="D44" s="115" t="s">
        <v>99</v>
      </c>
      <c r="E44" s="117">
        <v>0</v>
      </c>
      <c r="F44" s="117">
        <v>0</v>
      </c>
      <c r="G44" s="117">
        <v>0</v>
      </c>
      <c r="H44" s="117">
        <v>3</v>
      </c>
      <c r="I44" s="117">
        <f>SUM(J44:K44)</f>
        <v>56430</v>
      </c>
      <c r="J44" s="117">
        <v>56430</v>
      </c>
      <c r="K44" s="117">
        <v>0</v>
      </c>
      <c r="L44" s="110"/>
    </row>
    <row r="45" spans="1:12" s="74" customFormat="1" ht="26.25" customHeight="1">
      <c r="A45" s="112" t="s">
        <v>207</v>
      </c>
      <c r="B45" s="119"/>
      <c r="C45" s="114"/>
      <c r="D45" s="115"/>
      <c r="E45" s="109">
        <f>E46+E49</f>
        <v>930</v>
      </c>
      <c r="F45" s="109">
        <f aca="true" t="shared" si="12" ref="F45:K45">F46+F49</f>
        <v>1130</v>
      </c>
      <c r="G45" s="109">
        <f t="shared" si="12"/>
        <v>0</v>
      </c>
      <c r="H45" s="109">
        <f t="shared" si="12"/>
        <v>5</v>
      </c>
      <c r="I45" s="109">
        <f t="shared" si="12"/>
        <v>75509</v>
      </c>
      <c r="J45" s="109">
        <f t="shared" si="12"/>
        <v>1912</v>
      </c>
      <c r="K45" s="109">
        <f t="shared" si="12"/>
        <v>73597</v>
      </c>
      <c r="L45" s="110"/>
    </row>
    <row r="46" spans="1:12" s="74" customFormat="1" ht="26.25" customHeight="1">
      <c r="A46" s="120" t="s">
        <v>208</v>
      </c>
      <c r="B46" s="132"/>
      <c r="C46" s="122"/>
      <c r="D46" s="123"/>
      <c r="E46" s="124">
        <f>E47+E48</f>
        <v>0</v>
      </c>
      <c r="F46" s="124">
        <f aca="true" t="shared" si="13" ref="F46:K46">F47+F48</f>
        <v>600</v>
      </c>
      <c r="G46" s="124">
        <f t="shared" si="13"/>
        <v>0</v>
      </c>
      <c r="H46" s="124">
        <f t="shared" si="13"/>
        <v>5</v>
      </c>
      <c r="I46" s="124">
        <f t="shared" si="13"/>
        <v>44812</v>
      </c>
      <c r="J46" s="124">
        <f t="shared" si="13"/>
        <v>1912</v>
      </c>
      <c r="K46" s="124">
        <f t="shared" si="13"/>
        <v>42900</v>
      </c>
      <c r="L46" s="110"/>
    </row>
    <row r="47" spans="1:12" s="74" customFormat="1" ht="34.5" customHeight="1">
      <c r="A47" s="116"/>
      <c r="B47" s="119" t="s">
        <v>209</v>
      </c>
      <c r="C47" s="114" t="s">
        <v>191</v>
      </c>
      <c r="D47" s="115" t="s">
        <v>130</v>
      </c>
      <c r="E47" s="117">
        <v>0</v>
      </c>
      <c r="F47" s="117">
        <v>600</v>
      </c>
      <c r="G47" s="117">
        <v>0</v>
      </c>
      <c r="H47" s="117">
        <v>1</v>
      </c>
      <c r="I47" s="117">
        <f>SUM(J47:K47)</f>
        <v>42900</v>
      </c>
      <c r="J47" s="117">
        <v>0</v>
      </c>
      <c r="K47" s="117">
        <v>42900</v>
      </c>
      <c r="L47" s="110"/>
    </row>
    <row r="48" spans="1:12" s="74" customFormat="1" ht="27" customHeight="1">
      <c r="A48" s="116"/>
      <c r="B48" s="119" t="s">
        <v>180</v>
      </c>
      <c r="C48" s="114" t="s">
        <v>210</v>
      </c>
      <c r="D48" s="115" t="s">
        <v>193</v>
      </c>
      <c r="E48" s="117">
        <v>0</v>
      </c>
      <c r="F48" s="117">
        <v>0</v>
      </c>
      <c r="G48" s="117">
        <v>0</v>
      </c>
      <c r="H48" s="117">
        <v>4</v>
      </c>
      <c r="I48" s="117">
        <f>SUM(J48:K48)</f>
        <v>1912</v>
      </c>
      <c r="J48" s="117">
        <v>1912</v>
      </c>
      <c r="K48" s="117">
        <v>0</v>
      </c>
      <c r="L48" s="110"/>
    </row>
    <row r="49" spans="1:12" s="74" customFormat="1" ht="28.5" customHeight="1">
      <c r="A49" s="116" t="s">
        <v>211</v>
      </c>
      <c r="B49" s="113"/>
      <c r="C49" s="114"/>
      <c r="D49" s="115"/>
      <c r="E49" s="117">
        <f>SUM(E50:E51)</f>
        <v>930</v>
      </c>
      <c r="F49" s="117">
        <f aca="true" t="shared" si="14" ref="F49:K49">SUM(F50:F51)</f>
        <v>530</v>
      </c>
      <c r="G49" s="117">
        <f t="shared" si="14"/>
        <v>0</v>
      </c>
      <c r="H49" s="117">
        <f t="shared" si="14"/>
        <v>0</v>
      </c>
      <c r="I49" s="117">
        <f t="shared" si="14"/>
        <v>30697</v>
      </c>
      <c r="J49" s="117">
        <f t="shared" si="14"/>
        <v>0</v>
      </c>
      <c r="K49" s="117">
        <f t="shared" si="14"/>
        <v>30697</v>
      </c>
      <c r="L49" s="110"/>
    </row>
    <row r="50" spans="1:12" s="74" customFormat="1" ht="30" customHeight="1">
      <c r="A50" s="116"/>
      <c r="B50" s="117" t="s">
        <v>212</v>
      </c>
      <c r="C50" s="114" t="s">
        <v>93</v>
      </c>
      <c r="D50" s="115" t="s">
        <v>90</v>
      </c>
      <c r="E50" s="117">
        <v>240</v>
      </c>
      <c r="F50" s="117">
        <v>30</v>
      </c>
      <c r="G50" s="117">
        <v>0</v>
      </c>
      <c r="H50" s="117">
        <v>0</v>
      </c>
      <c r="I50" s="117">
        <f>SUM(J50:K50)</f>
        <v>8150</v>
      </c>
      <c r="J50" s="117">
        <v>0</v>
      </c>
      <c r="K50" s="117">
        <v>8150</v>
      </c>
      <c r="L50" s="110"/>
    </row>
    <row r="51" spans="1:12" s="74" customFormat="1" ht="26.25" customHeight="1">
      <c r="A51" s="118"/>
      <c r="B51" s="117" t="s">
        <v>212</v>
      </c>
      <c r="C51" s="114" t="s">
        <v>95</v>
      </c>
      <c r="D51" s="115" t="s">
        <v>90</v>
      </c>
      <c r="E51" s="117">
        <v>690</v>
      </c>
      <c r="F51" s="117">
        <v>500</v>
      </c>
      <c r="G51" s="117">
        <v>0</v>
      </c>
      <c r="H51" s="117">
        <v>0</v>
      </c>
      <c r="I51" s="117">
        <f>SUM(J51:K51)</f>
        <v>22547</v>
      </c>
      <c r="J51" s="117">
        <v>0</v>
      </c>
      <c r="K51" s="117">
        <v>22547</v>
      </c>
      <c r="L51" s="110"/>
    </row>
    <row r="52" spans="1:12" s="128" customFormat="1" ht="26.25" customHeight="1">
      <c r="A52" s="111" t="s">
        <v>213</v>
      </c>
      <c r="B52" s="70"/>
      <c r="C52" s="126"/>
      <c r="D52" s="127"/>
      <c r="E52" s="109">
        <f aca="true" t="shared" si="15" ref="E52:K54">E53</f>
        <v>0</v>
      </c>
      <c r="F52" s="109">
        <f t="shared" si="15"/>
        <v>185</v>
      </c>
      <c r="G52" s="109">
        <f t="shared" si="15"/>
        <v>0</v>
      </c>
      <c r="H52" s="109">
        <f t="shared" si="15"/>
        <v>0</v>
      </c>
      <c r="I52" s="109">
        <f t="shared" si="15"/>
        <v>900</v>
      </c>
      <c r="J52" s="109">
        <f t="shared" si="15"/>
        <v>900</v>
      </c>
      <c r="K52" s="109">
        <f t="shared" si="15"/>
        <v>0</v>
      </c>
      <c r="L52" s="110"/>
    </row>
    <row r="53" spans="1:12" s="128" customFormat="1" ht="26.25" customHeight="1">
      <c r="A53" s="112" t="s">
        <v>214</v>
      </c>
      <c r="B53" s="70"/>
      <c r="C53" s="126"/>
      <c r="D53" s="127"/>
      <c r="E53" s="109">
        <f>E54</f>
        <v>0</v>
      </c>
      <c r="F53" s="109">
        <f t="shared" si="15"/>
        <v>185</v>
      </c>
      <c r="G53" s="109">
        <f t="shared" si="15"/>
        <v>0</v>
      </c>
      <c r="H53" s="109">
        <f t="shared" si="15"/>
        <v>0</v>
      </c>
      <c r="I53" s="109">
        <f t="shared" si="15"/>
        <v>900</v>
      </c>
      <c r="J53" s="109">
        <f t="shared" si="15"/>
        <v>900</v>
      </c>
      <c r="K53" s="109">
        <f t="shared" si="15"/>
        <v>0</v>
      </c>
      <c r="L53" s="110"/>
    </row>
    <row r="54" spans="1:12" s="128" customFormat="1" ht="26.25" customHeight="1">
      <c r="A54" s="116" t="s">
        <v>215</v>
      </c>
      <c r="B54" s="70"/>
      <c r="C54" s="126"/>
      <c r="D54" s="127"/>
      <c r="E54" s="109">
        <f>E55</f>
        <v>0</v>
      </c>
      <c r="F54" s="109">
        <f t="shared" si="15"/>
        <v>185</v>
      </c>
      <c r="G54" s="109">
        <f t="shared" si="15"/>
        <v>0</v>
      </c>
      <c r="H54" s="109">
        <f t="shared" si="15"/>
        <v>0</v>
      </c>
      <c r="I54" s="109">
        <f t="shared" si="15"/>
        <v>900</v>
      </c>
      <c r="J54" s="109">
        <f t="shared" si="15"/>
        <v>900</v>
      </c>
      <c r="K54" s="109">
        <f t="shared" si="15"/>
        <v>0</v>
      </c>
      <c r="L54" s="110"/>
    </row>
    <row r="55" spans="1:12" s="74" customFormat="1" ht="16.5">
      <c r="A55" s="135"/>
      <c r="B55" s="124" t="s">
        <v>216</v>
      </c>
      <c r="C55" s="122" t="s">
        <v>217</v>
      </c>
      <c r="D55" s="123" t="s">
        <v>218</v>
      </c>
      <c r="E55" s="124">
        <v>0</v>
      </c>
      <c r="F55" s="124">
        <v>185</v>
      </c>
      <c r="G55" s="124">
        <v>0</v>
      </c>
      <c r="H55" s="124">
        <v>0</v>
      </c>
      <c r="I55" s="124">
        <f>SUM(J55:K55)</f>
        <v>900</v>
      </c>
      <c r="J55" s="124">
        <v>900</v>
      </c>
      <c r="K55" s="124">
        <v>0</v>
      </c>
      <c r="L55" s="110"/>
    </row>
    <row r="56" spans="1:11" ht="9.75" customHeight="1">
      <c r="A56" s="136"/>
      <c r="B56" s="137"/>
      <c r="C56" s="137"/>
      <c r="D56" s="138"/>
      <c r="E56" s="57"/>
      <c r="F56" s="57"/>
      <c r="G56" s="57"/>
      <c r="H56" s="57"/>
      <c r="I56" s="57"/>
      <c r="J56" s="57"/>
      <c r="K56" s="57"/>
    </row>
    <row r="57" spans="2:11" s="74" customFormat="1" ht="16.5">
      <c r="B57" s="126"/>
      <c r="C57" s="126"/>
      <c r="D57" s="127"/>
      <c r="E57" s="139"/>
      <c r="F57" s="139"/>
      <c r="G57" s="139"/>
      <c r="H57" s="139"/>
      <c r="I57" s="139"/>
      <c r="J57" s="139"/>
      <c r="K57" s="139"/>
    </row>
    <row r="58" spans="1:11" s="74" customFormat="1" ht="16.5">
      <c r="A58" s="140"/>
      <c r="B58" s="126"/>
      <c r="C58" s="126"/>
      <c r="D58" s="141"/>
      <c r="E58" s="139"/>
      <c r="F58" s="139"/>
      <c r="G58" s="142" t="s">
        <v>219</v>
      </c>
      <c r="H58" s="139"/>
      <c r="I58" s="79"/>
      <c r="J58" s="79"/>
      <c r="K58" s="79"/>
    </row>
    <row r="59" spans="1:11" s="74" customFormat="1" ht="16.5">
      <c r="A59" s="68" t="s">
        <v>21</v>
      </c>
      <c r="B59" s="68" t="s">
        <v>20</v>
      </c>
      <c r="C59" s="143"/>
      <c r="D59" s="144"/>
      <c r="E59" s="128"/>
      <c r="F59" s="79"/>
      <c r="G59" s="79"/>
      <c r="H59" s="79"/>
      <c r="I59" s="128"/>
      <c r="J59" s="140" t="s">
        <v>16</v>
      </c>
      <c r="K59" s="79"/>
    </row>
    <row r="60" spans="1:11" s="74" customFormat="1" ht="16.5">
      <c r="A60" s="140"/>
      <c r="B60" s="145"/>
      <c r="C60" s="145"/>
      <c r="D60" s="144"/>
      <c r="E60" s="79"/>
      <c r="F60" s="79"/>
      <c r="G60" s="142" t="s">
        <v>220</v>
      </c>
      <c r="H60" s="68"/>
      <c r="I60" s="146"/>
      <c r="J60" s="79"/>
      <c r="K60" s="79"/>
    </row>
    <row r="61" spans="1:11" s="74" customFormat="1" ht="16.5">
      <c r="A61" s="79"/>
      <c r="B61" s="145"/>
      <c r="C61" s="145"/>
      <c r="D61" s="144"/>
      <c r="E61" s="128"/>
      <c r="F61" s="79"/>
      <c r="H61" s="68"/>
      <c r="I61" s="146"/>
      <c r="J61" s="79"/>
      <c r="K61" s="68"/>
    </row>
    <row r="62" spans="1:11" s="74" customFormat="1" ht="16.5">
      <c r="A62" s="140" t="s">
        <v>221</v>
      </c>
      <c r="B62" s="145"/>
      <c r="C62" s="145"/>
      <c r="D62" s="144"/>
      <c r="E62" s="128"/>
      <c r="F62" s="79"/>
      <c r="G62" s="142"/>
      <c r="H62" s="68"/>
      <c r="I62" s="146"/>
      <c r="J62" s="79"/>
      <c r="K62" s="68"/>
    </row>
    <row r="63" spans="1:11" s="74" customFormat="1" ht="16.5">
      <c r="A63" s="140" t="s">
        <v>222</v>
      </c>
      <c r="B63" s="68"/>
      <c r="C63" s="68"/>
      <c r="D63" s="69"/>
      <c r="E63" s="79"/>
      <c r="F63" s="79"/>
      <c r="G63" s="79"/>
      <c r="H63" s="79"/>
      <c r="I63" s="79"/>
      <c r="J63" s="79"/>
      <c r="K63" s="79"/>
    </row>
    <row r="64" spans="1:11" s="74" customFormat="1" ht="16.5">
      <c r="A64" s="140" t="s">
        <v>223</v>
      </c>
      <c r="B64" s="68"/>
      <c r="C64" s="68"/>
      <c r="D64" s="69"/>
      <c r="E64" s="68"/>
      <c r="F64" s="68"/>
      <c r="G64" s="68"/>
      <c r="H64" s="140"/>
      <c r="I64" s="79"/>
      <c r="J64" s="79"/>
      <c r="K64" s="147" t="s">
        <v>224</v>
      </c>
    </row>
    <row r="65" spans="1:11" s="74" customFormat="1" ht="16.5">
      <c r="A65" s="140" t="s">
        <v>225</v>
      </c>
      <c r="B65" s="145"/>
      <c r="C65" s="148"/>
      <c r="D65" s="149"/>
      <c r="E65" s="71"/>
      <c r="F65" s="150"/>
      <c r="G65" s="150"/>
      <c r="H65" s="150"/>
      <c r="I65" s="79"/>
      <c r="J65" s="79"/>
      <c r="K65" s="79"/>
    </row>
    <row r="66" spans="1:11" s="74" customFormat="1" ht="16.5">
      <c r="A66" s="79"/>
      <c r="B66" s="68"/>
      <c r="C66" s="68"/>
      <c r="D66" s="69"/>
      <c r="E66" s="79"/>
      <c r="F66" s="79"/>
      <c r="G66" s="79"/>
      <c r="H66" s="79"/>
      <c r="I66" s="150"/>
      <c r="J66" s="151" t="s">
        <v>226</v>
      </c>
      <c r="K66" s="151"/>
    </row>
    <row r="67" spans="2:11" ht="16.5">
      <c r="B67" s="68"/>
      <c r="C67" s="68"/>
      <c r="D67" s="69"/>
      <c r="E67" s="79"/>
      <c r="F67" s="79"/>
      <c r="G67" s="79"/>
      <c r="H67" s="79"/>
      <c r="I67" s="79"/>
      <c r="J67" s="79"/>
      <c r="K67" s="79"/>
    </row>
    <row r="68" spans="2:11" ht="16.5">
      <c r="B68" s="68"/>
      <c r="C68" s="68"/>
      <c r="D68" s="69"/>
      <c r="E68" s="79"/>
      <c r="F68" s="79"/>
      <c r="G68" s="79"/>
      <c r="H68" s="79"/>
      <c r="I68" s="79"/>
      <c r="J68" s="79"/>
      <c r="K68" s="79"/>
    </row>
  </sheetData>
  <sheetProtection/>
  <mergeCells count="6">
    <mergeCell ref="J1:K1"/>
    <mergeCell ref="J2:K2"/>
    <mergeCell ref="A5:K5"/>
    <mergeCell ref="A6:K6"/>
    <mergeCell ref="E7:H7"/>
    <mergeCell ref="J66:K66"/>
  </mergeCells>
  <printOptions horizontalCentered="1"/>
  <pageMargins left="0.984251968503937" right="0.5905511811023623" top="0.86" bottom="0.61" header="0.56" footer="0.37"/>
  <pageSetup horizontalDpi="600" verticalDpi="600" orientation="landscape" paperSize="8" r:id="rId1"/>
  <headerFooter alignWithMargins="0">
    <oddFooter>&amp;C&amp;"標楷體,標準"第&amp;P頁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PageLayoutView="0" workbookViewId="0" topLeftCell="A1">
      <selection activeCell="A5" sqref="A5:K5"/>
    </sheetView>
  </sheetViews>
  <sheetFormatPr defaultColWidth="9.00390625" defaultRowHeight="15.75"/>
  <cols>
    <col min="1" max="1" width="32.875" style="80" customWidth="1"/>
    <col min="2" max="2" width="13.00390625" style="81" customWidth="1"/>
    <col min="3" max="3" width="13.125" style="81" customWidth="1"/>
    <col min="4" max="4" width="13.75390625" style="82" customWidth="1"/>
    <col min="5" max="5" width="15.125" style="80" customWidth="1"/>
    <col min="6" max="6" width="13.375" style="80" customWidth="1"/>
    <col min="7" max="7" width="14.375" style="80" customWidth="1"/>
    <col min="8" max="8" width="14.25390625" style="80" customWidth="1"/>
    <col min="9" max="9" width="16.75390625" style="80" customWidth="1"/>
    <col min="10" max="10" width="15.50390625" style="80" customWidth="1"/>
    <col min="11" max="11" width="16.375" style="80" customWidth="1"/>
    <col min="12" max="12" width="11.125" style="80" bestFit="1" customWidth="1"/>
    <col min="13" max="13" width="9.50390625" style="80" bestFit="1" customWidth="1"/>
    <col min="14" max="16384" width="9.00390625" style="80" customWidth="1"/>
  </cols>
  <sheetData>
    <row r="1" spans="1:11" s="74" customFormat="1" ht="19.5" customHeight="1">
      <c r="A1" s="67" t="s">
        <v>0</v>
      </c>
      <c r="B1" s="68" t="s">
        <v>27</v>
      </c>
      <c r="C1" s="127"/>
      <c r="D1" s="126"/>
      <c r="E1" s="71"/>
      <c r="F1" s="71"/>
      <c r="G1" s="71"/>
      <c r="H1" s="71"/>
      <c r="I1" s="67" t="s">
        <v>1</v>
      </c>
      <c r="J1" s="72" t="s">
        <v>22</v>
      </c>
      <c r="K1" s="73"/>
    </row>
    <row r="2" spans="1:11" s="74" customFormat="1" ht="19.5" customHeight="1">
      <c r="A2" s="67" t="s">
        <v>227</v>
      </c>
      <c r="B2" s="75" t="s">
        <v>228</v>
      </c>
      <c r="C2" s="76"/>
      <c r="D2" s="75"/>
      <c r="E2" s="78"/>
      <c r="F2" s="78"/>
      <c r="G2" s="78"/>
      <c r="H2" s="78"/>
      <c r="I2" s="67" t="s">
        <v>2</v>
      </c>
      <c r="J2" s="72" t="s">
        <v>23</v>
      </c>
      <c r="K2" s="73"/>
    </row>
    <row r="3" spans="1:11" ht="16.5">
      <c r="A3" s="79"/>
      <c r="B3" s="68"/>
      <c r="C3" s="68"/>
      <c r="D3" s="69"/>
      <c r="E3" s="79"/>
      <c r="F3" s="79"/>
      <c r="G3" s="79"/>
      <c r="H3" s="79"/>
      <c r="I3" s="79"/>
      <c r="J3" s="79"/>
      <c r="K3" s="79"/>
    </row>
    <row r="4" ht="29.25" customHeight="1"/>
    <row r="5" spans="1:11" ht="26.25" customHeight="1">
      <c r="A5" s="83" t="s">
        <v>229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26.25" customHeight="1">
      <c r="A6" s="84" t="s">
        <v>230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23.25" customHeight="1">
      <c r="A7" s="85"/>
      <c r="B7" s="86" t="s">
        <v>3</v>
      </c>
      <c r="C7" s="86"/>
      <c r="D7" s="87"/>
      <c r="E7" s="72" t="s">
        <v>24</v>
      </c>
      <c r="F7" s="88"/>
      <c r="G7" s="88"/>
      <c r="H7" s="88"/>
      <c r="I7" s="89" t="s">
        <v>25</v>
      </c>
      <c r="J7" s="90"/>
      <c r="K7" s="90"/>
    </row>
    <row r="8" spans="1:11" ht="21" customHeight="1">
      <c r="A8" s="91" t="s">
        <v>5</v>
      </c>
      <c r="B8" s="152" t="s">
        <v>6</v>
      </c>
      <c r="C8" s="94" t="s">
        <v>18</v>
      </c>
      <c r="D8" s="94" t="s">
        <v>19</v>
      </c>
      <c r="E8" s="95" t="s">
        <v>7</v>
      </c>
      <c r="F8" s="95" t="s">
        <v>8</v>
      </c>
      <c r="G8" s="95" t="s">
        <v>231</v>
      </c>
      <c r="H8" s="95" t="s">
        <v>10</v>
      </c>
      <c r="I8" s="96" t="s">
        <v>4</v>
      </c>
      <c r="J8" s="97"/>
      <c r="K8" s="97"/>
    </row>
    <row r="9" spans="1:11" ht="26.25" customHeight="1">
      <c r="A9" s="98" t="s">
        <v>11</v>
      </c>
      <c r="B9" s="99"/>
      <c r="C9" s="99"/>
      <c r="D9" s="100"/>
      <c r="E9" s="101" t="s">
        <v>12</v>
      </c>
      <c r="F9" s="101" t="s">
        <v>12</v>
      </c>
      <c r="G9" s="101" t="s">
        <v>13</v>
      </c>
      <c r="H9" s="102" t="s">
        <v>14</v>
      </c>
      <c r="I9" s="103" t="s">
        <v>17</v>
      </c>
      <c r="J9" s="104" t="s">
        <v>35</v>
      </c>
      <c r="K9" s="104" t="s">
        <v>26</v>
      </c>
    </row>
    <row r="10" spans="1:12" ht="26.25" customHeight="1">
      <c r="A10" s="105" t="s">
        <v>232</v>
      </c>
      <c r="B10" s="106"/>
      <c r="C10" s="107"/>
      <c r="D10" s="108"/>
      <c r="E10" s="109">
        <f aca="true" t="shared" si="0" ref="E10:K10">+E11+E85</f>
        <v>14709</v>
      </c>
      <c r="F10" s="109">
        <f t="shared" si="0"/>
        <v>33611</v>
      </c>
      <c r="G10" s="109">
        <f t="shared" si="0"/>
        <v>0</v>
      </c>
      <c r="H10" s="109">
        <f t="shared" si="0"/>
        <v>67</v>
      </c>
      <c r="I10" s="109">
        <f t="shared" si="0"/>
        <v>1841252</v>
      </c>
      <c r="J10" s="109">
        <f t="shared" si="0"/>
        <v>533870</v>
      </c>
      <c r="K10" s="109">
        <f t="shared" si="0"/>
        <v>1307382</v>
      </c>
      <c r="L10" s="110"/>
    </row>
    <row r="11" spans="1:12" ht="26.25" customHeight="1">
      <c r="A11" s="111" t="s">
        <v>233</v>
      </c>
      <c r="B11" s="107"/>
      <c r="C11" s="107"/>
      <c r="D11" s="108"/>
      <c r="E11" s="109">
        <f aca="true" t="shared" si="1" ref="E11:K11">+E12+E37+E78</f>
        <v>11966</v>
      </c>
      <c r="F11" s="109">
        <f t="shared" si="1"/>
        <v>29208</v>
      </c>
      <c r="G11" s="109">
        <f t="shared" si="1"/>
        <v>0</v>
      </c>
      <c r="H11" s="109">
        <f t="shared" si="1"/>
        <v>53</v>
      </c>
      <c r="I11" s="109">
        <f t="shared" si="1"/>
        <v>1546383</v>
      </c>
      <c r="J11" s="109">
        <f t="shared" si="1"/>
        <v>401676</v>
      </c>
      <c r="K11" s="109">
        <f t="shared" si="1"/>
        <v>1144707</v>
      </c>
      <c r="L11" s="110"/>
    </row>
    <row r="12" spans="1:12" ht="26.25" customHeight="1">
      <c r="A12" s="112" t="s">
        <v>234</v>
      </c>
      <c r="B12" s="113"/>
      <c r="C12" s="114"/>
      <c r="D12" s="115"/>
      <c r="E12" s="109">
        <f>+E13+E23+E35</f>
        <v>1530</v>
      </c>
      <c r="F12" s="109">
        <f aca="true" t="shared" si="2" ref="F12:K12">+F13+F23+F35</f>
        <v>12184</v>
      </c>
      <c r="G12" s="109">
        <f t="shared" si="2"/>
        <v>0</v>
      </c>
      <c r="H12" s="109">
        <f t="shared" si="2"/>
        <v>5</v>
      </c>
      <c r="I12" s="109">
        <f t="shared" si="2"/>
        <v>347130</v>
      </c>
      <c r="J12" s="109">
        <f t="shared" si="2"/>
        <v>23419</v>
      </c>
      <c r="K12" s="109">
        <f t="shared" si="2"/>
        <v>323711</v>
      </c>
      <c r="L12" s="110"/>
    </row>
    <row r="13" spans="1:12" s="74" customFormat="1" ht="26.25" customHeight="1">
      <c r="A13" s="116" t="s">
        <v>235</v>
      </c>
      <c r="B13" s="113"/>
      <c r="C13" s="114"/>
      <c r="D13" s="115"/>
      <c r="E13" s="109">
        <f>E14+E15+E16+E19+E22</f>
        <v>1030</v>
      </c>
      <c r="F13" s="109">
        <f aca="true" t="shared" si="3" ref="F13:K13">F14+F15+F16+F19+F22</f>
        <v>2100</v>
      </c>
      <c r="G13" s="109">
        <f t="shared" si="3"/>
        <v>0</v>
      </c>
      <c r="H13" s="109">
        <f t="shared" si="3"/>
        <v>4</v>
      </c>
      <c r="I13" s="109">
        <f t="shared" si="3"/>
        <v>103200</v>
      </c>
      <c r="J13" s="109">
        <f t="shared" si="3"/>
        <v>1800</v>
      </c>
      <c r="K13" s="109">
        <f t="shared" si="3"/>
        <v>101400</v>
      </c>
      <c r="L13" s="110"/>
    </row>
    <row r="14" spans="1:12" s="74" customFormat="1" ht="33.75" customHeight="1">
      <c r="A14" s="118"/>
      <c r="B14" s="119" t="s">
        <v>63</v>
      </c>
      <c r="C14" s="114" t="s">
        <v>65</v>
      </c>
      <c r="D14" s="115" t="s">
        <v>67</v>
      </c>
      <c r="E14" s="117">
        <v>100</v>
      </c>
      <c r="F14" s="117">
        <v>0</v>
      </c>
      <c r="G14" s="117">
        <v>0</v>
      </c>
      <c r="H14" s="117">
        <v>0</v>
      </c>
      <c r="I14" s="117">
        <f>SUM(J14:K14)</f>
        <v>15000</v>
      </c>
      <c r="J14" s="117">
        <v>0</v>
      </c>
      <c r="K14" s="117">
        <v>15000</v>
      </c>
      <c r="L14" s="110"/>
    </row>
    <row r="15" spans="1:12" s="74" customFormat="1" ht="33.75" customHeight="1">
      <c r="A15" s="118"/>
      <c r="B15" s="119" t="s">
        <v>63</v>
      </c>
      <c r="C15" s="114" t="s">
        <v>69</v>
      </c>
      <c r="D15" s="115" t="s">
        <v>71</v>
      </c>
      <c r="E15" s="117">
        <v>0</v>
      </c>
      <c r="F15" s="117">
        <v>200</v>
      </c>
      <c r="G15" s="117">
        <v>0</v>
      </c>
      <c r="H15" s="117">
        <v>0</v>
      </c>
      <c r="I15" s="117">
        <f>SUM(J15:K15)</f>
        <v>6000</v>
      </c>
      <c r="J15" s="117">
        <v>0</v>
      </c>
      <c r="K15" s="117">
        <v>6000</v>
      </c>
      <c r="L15" s="110"/>
    </row>
    <row r="16" spans="1:12" s="74" customFormat="1" ht="30" customHeight="1">
      <c r="A16" s="118"/>
      <c r="B16" s="117"/>
      <c r="C16" s="114" t="s">
        <v>73</v>
      </c>
      <c r="D16" s="115"/>
      <c r="E16" s="117">
        <f>SUM(E17:E18)</f>
        <v>780</v>
      </c>
      <c r="F16" s="117">
        <f aca="true" t="shared" si="4" ref="F16:K16">SUM(F17:F18)</f>
        <v>1800</v>
      </c>
      <c r="G16" s="117">
        <f t="shared" si="4"/>
        <v>0</v>
      </c>
      <c r="H16" s="117">
        <f t="shared" si="4"/>
        <v>0</v>
      </c>
      <c r="I16" s="117">
        <f t="shared" si="4"/>
        <v>44300</v>
      </c>
      <c r="J16" s="117">
        <f t="shared" si="4"/>
        <v>1800</v>
      </c>
      <c r="K16" s="117">
        <f t="shared" si="4"/>
        <v>42500</v>
      </c>
      <c r="L16" s="110"/>
    </row>
    <row r="17" spans="1:12" s="74" customFormat="1" ht="26.25" customHeight="1">
      <c r="A17" s="118"/>
      <c r="B17" s="117" t="s">
        <v>236</v>
      </c>
      <c r="C17" s="114"/>
      <c r="D17" s="115" t="s">
        <v>237</v>
      </c>
      <c r="E17" s="117">
        <v>280</v>
      </c>
      <c r="F17" s="117">
        <v>1200</v>
      </c>
      <c r="G17" s="117">
        <v>0</v>
      </c>
      <c r="H17" s="117">
        <v>0</v>
      </c>
      <c r="I17" s="117">
        <f>SUM(J17:K17)</f>
        <v>23400</v>
      </c>
      <c r="J17" s="117">
        <v>1800</v>
      </c>
      <c r="K17" s="117">
        <v>21600</v>
      </c>
      <c r="L17" s="110"/>
    </row>
    <row r="18" spans="1:12" s="74" customFormat="1" ht="26.25" customHeight="1">
      <c r="A18" s="118"/>
      <c r="B18" s="117" t="s">
        <v>236</v>
      </c>
      <c r="C18" s="114"/>
      <c r="D18" s="115" t="s">
        <v>238</v>
      </c>
      <c r="E18" s="117">
        <v>500</v>
      </c>
      <c r="F18" s="117">
        <v>600</v>
      </c>
      <c r="G18" s="117">
        <v>0</v>
      </c>
      <c r="H18" s="117">
        <v>0</v>
      </c>
      <c r="I18" s="117">
        <f>SUM(J18:K18)</f>
        <v>20900</v>
      </c>
      <c r="J18" s="117">
        <v>0</v>
      </c>
      <c r="K18" s="117">
        <v>20900</v>
      </c>
      <c r="L18" s="110"/>
    </row>
    <row r="19" spans="1:12" s="74" customFormat="1" ht="26.25" customHeight="1">
      <c r="A19" s="118"/>
      <c r="B19" s="117"/>
      <c r="C19" s="114" t="s">
        <v>239</v>
      </c>
      <c r="D19" s="115"/>
      <c r="E19" s="117">
        <f>SUM(E20:E21)</f>
        <v>150</v>
      </c>
      <c r="F19" s="117">
        <f aca="true" t="shared" si="5" ref="F19:K19">SUM(F20:F21)</f>
        <v>100</v>
      </c>
      <c r="G19" s="117">
        <f t="shared" si="5"/>
        <v>0</v>
      </c>
      <c r="H19" s="117">
        <f t="shared" si="5"/>
        <v>1</v>
      </c>
      <c r="I19" s="117">
        <f t="shared" si="5"/>
        <v>12500</v>
      </c>
      <c r="J19" s="117">
        <f t="shared" si="5"/>
        <v>0</v>
      </c>
      <c r="K19" s="117">
        <f t="shared" si="5"/>
        <v>12500</v>
      </c>
      <c r="L19" s="110"/>
    </row>
    <row r="20" spans="1:12" s="74" customFormat="1" ht="26.25" customHeight="1">
      <c r="A20" s="118"/>
      <c r="B20" s="117" t="s">
        <v>236</v>
      </c>
      <c r="C20" s="114"/>
      <c r="D20" s="115" t="s">
        <v>240</v>
      </c>
      <c r="E20" s="117">
        <v>0</v>
      </c>
      <c r="F20" s="117">
        <v>100</v>
      </c>
      <c r="G20" s="117">
        <v>0</v>
      </c>
      <c r="H20" s="117">
        <v>1</v>
      </c>
      <c r="I20" s="117">
        <f>SUM(J20:K20)</f>
        <v>5000</v>
      </c>
      <c r="J20" s="117">
        <v>0</v>
      </c>
      <c r="K20" s="117">
        <v>5000</v>
      </c>
      <c r="L20" s="110"/>
    </row>
    <row r="21" spans="1:12" s="74" customFormat="1" ht="26.25" customHeight="1">
      <c r="A21" s="118"/>
      <c r="B21" s="117" t="s">
        <v>236</v>
      </c>
      <c r="C21" s="114"/>
      <c r="D21" s="115" t="s">
        <v>238</v>
      </c>
      <c r="E21" s="117">
        <v>150</v>
      </c>
      <c r="F21" s="117">
        <v>0</v>
      </c>
      <c r="G21" s="117">
        <v>0</v>
      </c>
      <c r="H21" s="117">
        <v>0</v>
      </c>
      <c r="I21" s="117">
        <f>SUM(J21:K21)</f>
        <v>7500</v>
      </c>
      <c r="J21" s="117">
        <v>0</v>
      </c>
      <c r="K21" s="117">
        <v>7500</v>
      </c>
      <c r="L21" s="110"/>
    </row>
    <row r="22" spans="1:12" s="74" customFormat="1" ht="26.25" customHeight="1">
      <c r="A22" s="118"/>
      <c r="B22" s="117" t="s">
        <v>236</v>
      </c>
      <c r="C22" s="114" t="s">
        <v>241</v>
      </c>
      <c r="D22" s="115" t="s">
        <v>240</v>
      </c>
      <c r="E22" s="117">
        <v>0</v>
      </c>
      <c r="F22" s="117">
        <v>0</v>
      </c>
      <c r="G22" s="117">
        <v>0</v>
      </c>
      <c r="H22" s="117">
        <v>3</v>
      </c>
      <c r="I22" s="117">
        <f>SUM(J22:K22)</f>
        <v>25400</v>
      </c>
      <c r="J22" s="117">
        <v>0</v>
      </c>
      <c r="K22" s="117">
        <v>25400</v>
      </c>
      <c r="L22" s="110"/>
    </row>
    <row r="23" spans="1:12" s="74" customFormat="1" ht="26.25" customHeight="1">
      <c r="A23" s="116" t="s">
        <v>242</v>
      </c>
      <c r="B23" s="113"/>
      <c r="C23" s="114"/>
      <c r="D23" s="115"/>
      <c r="E23" s="109">
        <f>SUM(E24:E34)</f>
        <v>500</v>
      </c>
      <c r="F23" s="109">
        <f aca="true" t="shared" si="6" ref="F23:K23">SUM(F24:F34)</f>
        <v>10084</v>
      </c>
      <c r="G23" s="109">
        <f t="shared" si="6"/>
        <v>0</v>
      </c>
      <c r="H23" s="109">
        <f t="shared" si="6"/>
        <v>0</v>
      </c>
      <c r="I23" s="109">
        <f t="shared" si="6"/>
        <v>243173</v>
      </c>
      <c r="J23" s="109">
        <f t="shared" si="6"/>
        <v>20862</v>
      </c>
      <c r="K23" s="109">
        <f t="shared" si="6"/>
        <v>222311</v>
      </c>
      <c r="L23" s="110"/>
    </row>
    <row r="24" spans="1:12" s="74" customFormat="1" ht="42" customHeight="1">
      <c r="A24" s="118"/>
      <c r="B24" s="119" t="s">
        <v>243</v>
      </c>
      <c r="C24" s="114" t="s">
        <v>244</v>
      </c>
      <c r="D24" s="115" t="s">
        <v>245</v>
      </c>
      <c r="E24" s="117">
        <v>0</v>
      </c>
      <c r="F24" s="117">
        <v>2880</v>
      </c>
      <c r="G24" s="117">
        <v>0</v>
      </c>
      <c r="H24" s="117">
        <v>0</v>
      </c>
      <c r="I24" s="117">
        <f aca="true" t="shared" si="7" ref="I24:I34">SUM(J24:K24)</f>
        <v>85190</v>
      </c>
      <c r="J24" s="117">
        <v>7905</v>
      </c>
      <c r="K24" s="117">
        <v>77285</v>
      </c>
      <c r="L24" s="110"/>
    </row>
    <row r="25" spans="1:12" s="74" customFormat="1" ht="42" customHeight="1">
      <c r="A25" s="135"/>
      <c r="B25" s="132" t="s">
        <v>243</v>
      </c>
      <c r="C25" s="122" t="s">
        <v>246</v>
      </c>
      <c r="D25" s="123" t="s">
        <v>245</v>
      </c>
      <c r="E25" s="124">
        <v>0</v>
      </c>
      <c r="F25" s="124">
        <v>2418</v>
      </c>
      <c r="G25" s="124">
        <v>0</v>
      </c>
      <c r="H25" s="124">
        <v>0</v>
      </c>
      <c r="I25" s="124">
        <f t="shared" si="7"/>
        <v>42682</v>
      </c>
      <c r="J25" s="124">
        <v>3961</v>
      </c>
      <c r="K25" s="124">
        <v>38721</v>
      </c>
      <c r="L25" s="110"/>
    </row>
    <row r="26" spans="1:12" s="74" customFormat="1" ht="42" customHeight="1">
      <c r="A26" s="118"/>
      <c r="B26" s="119" t="s">
        <v>243</v>
      </c>
      <c r="C26" s="114" t="s">
        <v>247</v>
      </c>
      <c r="D26" s="115" t="s">
        <v>245</v>
      </c>
      <c r="E26" s="117">
        <v>0</v>
      </c>
      <c r="F26" s="117">
        <v>2410</v>
      </c>
      <c r="G26" s="117">
        <v>0</v>
      </c>
      <c r="H26" s="117">
        <v>0</v>
      </c>
      <c r="I26" s="117">
        <f t="shared" si="7"/>
        <v>77492</v>
      </c>
      <c r="J26" s="117">
        <v>7191</v>
      </c>
      <c r="K26" s="117">
        <v>70301</v>
      </c>
      <c r="L26" s="110"/>
    </row>
    <row r="27" spans="1:12" s="74" customFormat="1" ht="42" customHeight="1">
      <c r="A27" s="118"/>
      <c r="B27" s="119" t="s">
        <v>243</v>
      </c>
      <c r="C27" s="114" t="s">
        <v>248</v>
      </c>
      <c r="D27" s="115" t="s">
        <v>245</v>
      </c>
      <c r="E27" s="117">
        <v>0</v>
      </c>
      <c r="F27" s="117">
        <v>158</v>
      </c>
      <c r="G27" s="117">
        <v>0</v>
      </c>
      <c r="H27" s="117">
        <v>0</v>
      </c>
      <c r="I27" s="117">
        <f t="shared" si="7"/>
        <v>2156</v>
      </c>
      <c r="J27" s="117">
        <v>200</v>
      </c>
      <c r="K27" s="117">
        <v>1956</v>
      </c>
      <c r="L27" s="110"/>
    </row>
    <row r="28" spans="1:12" s="74" customFormat="1" ht="42" customHeight="1">
      <c r="A28" s="118"/>
      <c r="B28" s="119" t="s">
        <v>243</v>
      </c>
      <c r="C28" s="114" t="s">
        <v>249</v>
      </c>
      <c r="D28" s="115" t="s">
        <v>245</v>
      </c>
      <c r="E28" s="117">
        <v>0</v>
      </c>
      <c r="F28" s="117">
        <v>1473</v>
      </c>
      <c r="G28" s="117">
        <v>0</v>
      </c>
      <c r="H28" s="117">
        <v>0</v>
      </c>
      <c r="I28" s="117">
        <f t="shared" si="7"/>
        <v>11452</v>
      </c>
      <c r="J28" s="117">
        <v>1063</v>
      </c>
      <c r="K28" s="117">
        <v>10389</v>
      </c>
      <c r="L28" s="110"/>
    </row>
    <row r="29" spans="1:12" s="74" customFormat="1" ht="42" customHeight="1">
      <c r="A29" s="118"/>
      <c r="B29" s="119" t="s">
        <v>243</v>
      </c>
      <c r="C29" s="114" t="s">
        <v>250</v>
      </c>
      <c r="D29" s="115" t="s">
        <v>245</v>
      </c>
      <c r="E29" s="117">
        <v>0</v>
      </c>
      <c r="F29" s="117">
        <v>30</v>
      </c>
      <c r="G29" s="117">
        <v>0</v>
      </c>
      <c r="H29" s="117">
        <v>0</v>
      </c>
      <c r="I29" s="117">
        <f t="shared" si="7"/>
        <v>666</v>
      </c>
      <c r="J29" s="117">
        <v>62</v>
      </c>
      <c r="K29" s="117">
        <v>604</v>
      </c>
      <c r="L29" s="110"/>
    </row>
    <row r="30" spans="1:12" s="74" customFormat="1" ht="42" customHeight="1">
      <c r="A30" s="118"/>
      <c r="B30" s="119" t="s">
        <v>243</v>
      </c>
      <c r="C30" s="114" t="s">
        <v>251</v>
      </c>
      <c r="D30" s="115" t="s">
        <v>245</v>
      </c>
      <c r="E30" s="117">
        <v>0</v>
      </c>
      <c r="F30" s="117">
        <v>620</v>
      </c>
      <c r="G30" s="117">
        <v>0</v>
      </c>
      <c r="H30" s="117">
        <v>0</v>
      </c>
      <c r="I30" s="117">
        <f t="shared" si="7"/>
        <v>5172</v>
      </c>
      <c r="J30" s="117">
        <v>480</v>
      </c>
      <c r="K30" s="117">
        <v>4692</v>
      </c>
      <c r="L30" s="110"/>
    </row>
    <row r="31" spans="1:12" s="74" customFormat="1" ht="26.25" customHeight="1">
      <c r="A31" s="118"/>
      <c r="B31" s="117" t="s">
        <v>236</v>
      </c>
      <c r="C31" s="114" t="s">
        <v>252</v>
      </c>
      <c r="D31" s="115" t="s">
        <v>253</v>
      </c>
      <c r="E31" s="117">
        <v>100</v>
      </c>
      <c r="F31" s="117">
        <v>0</v>
      </c>
      <c r="G31" s="117">
        <v>0</v>
      </c>
      <c r="H31" s="117">
        <v>0</v>
      </c>
      <c r="I31" s="117">
        <f t="shared" si="7"/>
        <v>2238</v>
      </c>
      <c r="J31" s="117">
        <v>0</v>
      </c>
      <c r="K31" s="117">
        <v>2238</v>
      </c>
      <c r="L31" s="110"/>
    </row>
    <row r="32" spans="1:12" s="74" customFormat="1" ht="26.25" customHeight="1">
      <c r="A32" s="118"/>
      <c r="B32" s="117" t="s">
        <v>236</v>
      </c>
      <c r="C32" s="114" t="s">
        <v>254</v>
      </c>
      <c r="D32" s="115" t="s">
        <v>253</v>
      </c>
      <c r="E32" s="117">
        <v>0</v>
      </c>
      <c r="F32" s="117">
        <v>15</v>
      </c>
      <c r="G32" s="117">
        <v>0</v>
      </c>
      <c r="H32" s="117">
        <v>0</v>
      </c>
      <c r="I32" s="117">
        <f t="shared" si="7"/>
        <v>250</v>
      </c>
      <c r="J32" s="117">
        <v>0</v>
      </c>
      <c r="K32" s="117">
        <v>250</v>
      </c>
      <c r="L32" s="110"/>
    </row>
    <row r="33" spans="1:12" s="74" customFormat="1" ht="26.25" customHeight="1">
      <c r="A33" s="118"/>
      <c r="B33" s="117" t="s">
        <v>236</v>
      </c>
      <c r="C33" s="114" t="s">
        <v>255</v>
      </c>
      <c r="D33" s="115" t="s">
        <v>253</v>
      </c>
      <c r="E33" s="117">
        <v>400</v>
      </c>
      <c r="F33" s="117">
        <v>0</v>
      </c>
      <c r="G33" s="117">
        <v>0</v>
      </c>
      <c r="H33" s="117">
        <v>0</v>
      </c>
      <c r="I33" s="117">
        <f t="shared" si="7"/>
        <v>14300</v>
      </c>
      <c r="J33" s="117">
        <v>0</v>
      </c>
      <c r="K33" s="117">
        <v>14300</v>
      </c>
      <c r="L33" s="110"/>
    </row>
    <row r="34" spans="1:12" s="74" customFormat="1" ht="26.25" customHeight="1">
      <c r="A34" s="118"/>
      <c r="B34" s="117" t="s">
        <v>236</v>
      </c>
      <c r="C34" s="114" t="s">
        <v>256</v>
      </c>
      <c r="D34" s="115" t="s">
        <v>253</v>
      </c>
      <c r="E34" s="117">
        <v>0</v>
      </c>
      <c r="F34" s="117">
        <v>80</v>
      </c>
      <c r="G34" s="117">
        <v>0</v>
      </c>
      <c r="H34" s="117">
        <v>0</v>
      </c>
      <c r="I34" s="117">
        <f t="shared" si="7"/>
        <v>1575</v>
      </c>
      <c r="J34" s="117">
        <v>0</v>
      </c>
      <c r="K34" s="117">
        <v>1575</v>
      </c>
      <c r="L34" s="110"/>
    </row>
    <row r="35" spans="1:12" s="74" customFormat="1" ht="26.25" customHeight="1">
      <c r="A35" s="116" t="s">
        <v>257</v>
      </c>
      <c r="B35" s="113"/>
      <c r="C35" s="114"/>
      <c r="D35" s="115"/>
      <c r="E35" s="109">
        <f>SUM(E36:E36)</f>
        <v>0</v>
      </c>
      <c r="F35" s="109">
        <f aca="true" t="shared" si="8" ref="F35:K35">SUM(F36:F36)</f>
        <v>0</v>
      </c>
      <c r="G35" s="109">
        <f t="shared" si="8"/>
        <v>0</v>
      </c>
      <c r="H35" s="109">
        <f t="shared" si="8"/>
        <v>1</v>
      </c>
      <c r="I35" s="109">
        <f t="shared" si="8"/>
        <v>757</v>
      </c>
      <c r="J35" s="109">
        <f t="shared" si="8"/>
        <v>757</v>
      </c>
      <c r="K35" s="109">
        <f t="shared" si="8"/>
        <v>0</v>
      </c>
      <c r="L35" s="110"/>
    </row>
    <row r="36" spans="1:12" s="74" customFormat="1" ht="26.25" customHeight="1">
      <c r="A36" s="118"/>
      <c r="B36" s="125" t="s">
        <v>236</v>
      </c>
      <c r="C36" s="114" t="s">
        <v>258</v>
      </c>
      <c r="D36" s="115" t="s">
        <v>259</v>
      </c>
      <c r="E36" s="117">
        <v>0</v>
      </c>
      <c r="F36" s="117">
        <v>0</v>
      </c>
      <c r="G36" s="117">
        <v>0</v>
      </c>
      <c r="H36" s="117">
        <v>1</v>
      </c>
      <c r="I36" s="117">
        <f>SUM(J36:K36)</f>
        <v>757</v>
      </c>
      <c r="J36" s="117">
        <v>757</v>
      </c>
      <c r="K36" s="117">
        <v>0</v>
      </c>
      <c r="L36" s="110"/>
    </row>
    <row r="37" spans="1:12" ht="26.25" customHeight="1">
      <c r="A37" s="112" t="s">
        <v>260</v>
      </c>
      <c r="B37" s="113"/>
      <c r="C37" s="114"/>
      <c r="D37" s="115"/>
      <c r="E37" s="109">
        <f aca="true" t="shared" si="9" ref="E37:K37">+E38+E61+E74</f>
        <v>9506</v>
      </c>
      <c r="F37" s="109">
        <f t="shared" si="9"/>
        <v>15894</v>
      </c>
      <c r="G37" s="109">
        <f t="shared" si="9"/>
        <v>0</v>
      </c>
      <c r="H37" s="109">
        <f t="shared" si="9"/>
        <v>43</v>
      </c>
      <c r="I37" s="109">
        <f t="shared" si="9"/>
        <v>1123744</v>
      </c>
      <c r="J37" s="109">
        <f t="shared" si="9"/>
        <v>376345</v>
      </c>
      <c r="K37" s="109">
        <f t="shared" si="9"/>
        <v>747399</v>
      </c>
      <c r="L37" s="110"/>
    </row>
    <row r="38" spans="1:12" s="74" customFormat="1" ht="26.25" customHeight="1">
      <c r="A38" s="116" t="s">
        <v>261</v>
      </c>
      <c r="B38" s="113"/>
      <c r="C38" s="114"/>
      <c r="D38" s="115"/>
      <c r="E38" s="109">
        <f>E39+E40+E41+E44+E45+E46+E47+E50+E53+E56+E57+E58+E59+E60</f>
        <v>8238</v>
      </c>
      <c r="F38" s="109">
        <f aca="true" t="shared" si="10" ref="F38:K38">F39+F40+F41+F44+F45+F46+F47+F50+F53+F56+F57+F58+F59+F60</f>
        <v>13860</v>
      </c>
      <c r="G38" s="109">
        <f t="shared" si="10"/>
        <v>0</v>
      </c>
      <c r="H38" s="109">
        <f t="shared" si="10"/>
        <v>27</v>
      </c>
      <c r="I38" s="109">
        <f t="shared" si="10"/>
        <v>952071</v>
      </c>
      <c r="J38" s="109">
        <f t="shared" si="10"/>
        <v>286871</v>
      </c>
      <c r="K38" s="109">
        <f t="shared" si="10"/>
        <v>665200</v>
      </c>
      <c r="L38" s="110"/>
    </row>
    <row r="39" spans="1:12" s="74" customFormat="1" ht="26.25" customHeight="1">
      <c r="A39" s="116"/>
      <c r="B39" s="117" t="s">
        <v>262</v>
      </c>
      <c r="C39" s="114" t="s">
        <v>263</v>
      </c>
      <c r="D39" s="115" t="s">
        <v>264</v>
      </c>
      <c r="E39" s="117">
        <v>310</v>
      </c>
      <c r="F39" s="117">
        <v>0</v>
      </c>
      <c r="G39" s="117">
        <v>0</v>
      </c>
      <c r="H39" s="117">
        <v>0</v>
      </c>
      <c r="I39" s="117">
        <f aca="true" t="shared" si="11" ref="I39:I46">SUM(J39:K39)</f>
        <v>129500</v>
      </c>
      <c r="J39" s="117">
        <v>5000</v>
      </c>
      <c r="K39" s="117">
        <v>124500</v>
      </c>
      <c r="L39" s="110"/>
    </row>
    <row r="40" spans="1:12" s="74" customFormat="1" ht="26.25" customHeight="1">
      <c r="A40" s="116"/>
      <c r="B40" s="117" t="s">
        <v>265</v>
      </c>
      <c r="C40" s="114" t="s">
        <v>266</v>
      </c>
      <c r="D40" s="115" t="s">
        <v>267</v>
      </c>
      <c r="E40" s="117">
        <v>1570</v>
      </c>
      <c r="F40" s="117">
        <v>100</v>
      </c>
      <c r="G40" s="117">
        <v>0</v>
      </c>
      <c r="H40" s="117">
        <v>1</v>
      </c>
      <c r="I40" s="117">
        <f t="shared" si="11"/>
        <v>38000</v>
      </c>
      <c r="J40" s="117">
        <v>38000</v>
      </c>
      <c r="K40" s="117">
        <v>0</v>
      </c>
      <c r="L40" s="110"/>
    </row>
    <row r="41" spans="1:12" s="74" customFormat="1" ht="26.25" customHeight="1">
      <c r="A41" s="120"/>
      <c r="B41" s="124"/>
      <c r="C41" s="122" t="s">
        <v>268</v>
      </c>
      <c r="D41" s="123"/>
      <c r="E41" s="124">
        <f>SUM(E42:E43)</f>
        <v>720</v>
      </c>
      <c r="F41" s="124">
        <f aca="true" t="shared" si="12" ref="F41:K41">SUM(F42:F43)</f>
        <v>300</v>
      </c>
      <c r="G41" s="124">
        <f t="shared" si="12"/>
        <v>0</v>
      </c>
      <c r="H41" s="124">
        <f t="shared" si="12"/>
        <v>2</v>
      </c>
      <c r="I41" s="124">
        <f t="shared" si="12"/>
        <v>56000</v>
      </c>
      <c r="J41" s="124">
        <f t="shared" si="12"/>
        <v>9000</v>
      </c>
      <c r="K41" s="124">
        <f t="shared" si="12"/>
        <v>47000</v>
      </c>
      <c r="L41" s="110"/>
    </row>
    <row r="42" spans="1:12" s="74" customFormat="1" ht="26.25" customHeight="1">
      <c r="A42" s="116"/>
      <c r="B42" s="117" t="s">
        <v>265</v>
      </c>
      <c r="C42" s="114" t="s">
        <v>269</v>
      </c>
      <c r="D42" s="115" t="s">
        <v>267</v>
      </c>
      <c r="E42" s="117">
        <v>120</v>
      </c>
      <c r="F42" s="117">
        <v>300</v>
      </c>
      <c r="G42" s="117">
        <v>0</v>
      </c>
      <c r="H42" s="117">
        <v>2</v>
      </c>
      <c r="I42" s="117">
        <f t="shared" si="11"/>
        <v>21000</v>
      </c>
      <c r="J42" s="117">
        <v>9000</v>
      </c>
      <c r="K42" s="117">
        <v>12000</v>
      </c>
      <c r="L42" s="110"/>
    </row>
    <row r="43" spans="1:12" s="74" customFormat="1" ht="26.25" customHeight="1">
      <c r="A43" s="116"/>
      <c r="B43" s="117" t="s">
        <v>265</v>
      </c>
      <c r="C43" s="114"/>
      <c r="D43" s="115" t="s">
        <v>270</v>
      </c>
      <c r="E43" s="117">
        <v>600</v>
      </c>
      <c r="F43" s="117">
        <v>0</v>
      </c>
      <c r="G43" s="117">
        <v>0</v>
      </c>
      <c r="H43" s="117">
        <v>0</v>
      </c>
      <c r="I43" s="117">
        <f t="shared" si="11"/>
        <v>35000</v>
      </c>
      <c r="J43" s="117">
        <v>0</v>
      </c>
      <c r="K43" s="117">
        <v>35000</v>
      </c>
      <c r="L43" s="110"/>
    </row>
    <row r="44" spans="1:12" s="74" customFormat="1" ht="26.25" customHeight="1">
      <c r="A44" s="116"/>
      <c r="B44" s="117" t="s">
        <v>265</v>
      </c>
      <c r="C44" s="114" t="s">
        <v>271</v>
      </c>
      <c r="D44" s="115" t="s">
        <v>272</v>
      </c>
      <c r="E44" s="117">
        <v>650</v>
      </c>
      <c r="F44" s="117">
        <v>1450</v>
      </c>
      <c r="G44" s="117">
        <v>0</v>
      </c>
      <c r="H44" s="117">
        <v>0</v>
      </c>
      <c r="I44" s="117">
        <f t="shared" si="11"/>
        <v>70000</v>
      </c>
      <c r="J44" s="117">
        <v>40000</v>
      </c>
      <c r="K44" s="117">
        <v>30000</v>
      </c>
      <c r="L44" s="110"/>
    </row>
    <row r="45" spans="1:12" s="74" customFormat="1" ht="33.75" customHeight="1">
      <c r="A45" s="118"/>
      <c r="B45" s="119" t="s">
        <v>273</v>
      </c>
      <c r="C45" s="114" t="s">
        <v>274</v>
      </c>
      <c r="D45" s="115" t="s">
        <v>275</v>
      </c>
      <c r="E45" s="117">
        <v>250</v>
      </c>
      <c r="F45" s="117">
        <v>0</v>
      </c>
      <c r="G45" s="117">
        <v>0</v>
      </c>
      <c r="H45" s="117">
        <v>0</v>
      </c>
      <c r="I45" s="117">
        <f t="shared" si="11"/>
        <v>2000</v>
      </c>
      <c r="J45" s="117">
        <v>2000</v>
      </c>
      <c r="K45" s="117">
        <v>0</v>
      </c>
      <c r="L45" s="110"/>
    </row>
    <row r="46" spans="1:12" s="74" customFormat="1" ht="33.75" customHeight="1">
      <c r="A46" s="118"/>
      <c r="B46" s="119" t="s">
        <v>273</v>
      </c>
      <c r="C46" s="114" t="s">
        <v>276</v>
      </c>
      <c r="D46" s="115" t="s">
        <v>275</v>
      </c>
      <c r="E46" s="117">
        <v>600</v>
      </c>
      <c r="F46" s="117">
        <v>0</v>
      </c>
      <c r="G46" s="117">
        <v>0</v>
      </c>
      <c r="H46" s="117">
        <v>0</v>
      </c>
      <c r="I46" s="117">
        <f t="shared" si="11"/>
        <v>55500</v>
      </c>
      <c r="J46" s="117">
        <v>1500</v>
      </c>
      <c r="K46" s="117">
        <v>54000</v>
      </c>
      <c r="L46" s="110"/>
    </row>
    <row r="47" spans="1:12" s="74" customFormat="1" ht="33.75" customHeight="1">
      <c r="A47" s="118"/>
      <c r="B47" s="119"/>
      <c r="C47" s="114" t="s">
        <v>277</v>
      </c>
      <c r="D47" s="115"/>
      <c r="E47" s="117">
        <f>E48+E49</f>
        <v>1810</v>
      </c>
      <c r="F47" s="117">
        <f aca="true" t="shared" si="13" ref="F47:K47">F48+F49</f>
        <v>2630</v>
      </c>
      <c r="G47" s="117">
        <f t="shared" si="13"/>
        <v>0</v>
      </c>
      <c r="H47" s="117">
        <f t="shared" si="13"/>
        <v>7</v>
      </c>
      <c r="I47" s="117">
        <f t="shared" si="13"/>
        <v>174150</v>
      </c>
      <c r="J47" s="117">
        <f t="shared" si="13"/>
        <v>12050</v>
      </c>
      <c r="K47" s="117">
        <f t="shared" si="13"/>
        <v>162100</v>
      </c>
      <c r="L47" s="110"/>
    </row>
    <row r="48" spans="1:12" s="74" customFormat="1" ht="33.75" customHeight="1">
      <c r="A48" s="118"/>
      <c r="B48" s="119" t="s">
        <v>273</v>
      </c>
      <c r="C48" s="114"/>
      <c r="D48" s="115" t="s">
        <v>275</v>
      </c>
      <c r="E48" s="117">
        <v>1400</v>
      </c>
      <c r="F48" s="117">
        <v>0</v>
      </c>
      <c r="G48" s="117">
        <v>0</v>
      </c>
      <c r="H48" s="117">
        <v>3</v>
      </c>
      <c r="I48" s="117">
        <f>SUM(J48:K48)</f>
        <v>14700</v>
      </c>
      <c r="J48" s="117">
        <v>4900</v>
      </c>
      <c r="K48" s="117">
        <v>9800</v>
      </c>
      <c r="L48" s="110"/>
    </row>
    <row r="49" spans="1:12" s="74" customFormat="1" ht="33.75" customHeight="1">
      <c r="A49" s="118"/>
      <c r="B49" s="119" t="s">
        <v>273</v>
      </c>
      <c r="C49" s="114"/>
      <c r="D49" s="115" t="s">
        <v>278</v>
      </c>
      <c r="E49" s="117">
        <v>410</v>
      </c>
      <c r="F49" s="117">
        <v>2630</v>
      </c>
      <c r="G49" s="117">
        <v>0</v>
      </c>
      <c r="H49" s="117">
        <v>4</v>
      </c>
      <c r="I49" s="117">
        <f>SUM(J49:K49)</f>
        <v>159450</v>
      </c>
      <c r="J49" s="117">
        <v>7150</v>
      </c>
      <c r="K49" s="117">
        <v>152300</v>
      </c>
      <c r="L49" s="110"/>
    </row>
    <row r="50" spans="1:12" s="74" customFormat="1" ht="33.75" customHeight="1">
      <c r="A50" s="118"/>
      <c r="B50" s="119"/>
      <c r="C50" s="114" t="s">
        <v>279</v>
      </c>
      <c r="D50" s="115"/>
      <c r="E50" s="117">
        <f>SUM(E51:E52)</f>
        <v>1650</v>
      </c>
      <c r="F50" s="117">
        <f aca="true" t="shared" si="14" ref="F50:K50">SUM(F51:F52)</f>
        <v>3045</v>
      </c>
      <c r="G50" s="117">
        <f t="shared" si="14"/>
        <v>0</v>
      </c>
      <c r="H50" s="117">
        <f t="shared" si="14"/>
        <v>14</v>
      </c>
      <c r="I50" s="117">
        <f t="shared" si="14"/>
        <v>208050</v>
      </c>
      <c r="J50" s="117">
        <f t="shared" si="14"/>
        <v>158350</v>
      </c>
      <c r="K50" s="117">
        <f t="shared" si="14"/>
        <v>49700</v>
      </c>
      <c r="L50" s="110"/>
    </row>
    <row r="51" spans="1:12" s="74" customFormat="1" ht="33.75" customHeight="1">
      <c r="A51" s="118"/>
      <c r="B51" s="119" t="s">
        <v>265</v>
      </c>
      <c r="C51" s="114" t="s">
        <v>269</v>
      </c>
      <c r="D51" s="115" t="s">
        <v>278</v>
      </c>
      <c r="E51" s="117">
        <v>1650</v>
      </c>
      <c r="F51" s="117">
        <v>2895</v>
      </c>
      <c r="G51" s="117">
        <v>0</v>
      </c>
      <c r="H51" s="117">
        <v>13</v>
      </c>
      <c r="I51" s="117">
        <f>SUM(J51:K51)</f>
        <v>196850</v>
      </c>
      <c r="J51" s="117">
        <v>147150</v>
      </c>
      <c r="K51" s="117">
        <v>49700</v>
      </c>
      <c r="L51" s="110"/>
    </row>
    <row r="52" spans="1:12" s="74" customFormat="1" ht="30" customHeight="1">
      <c r="A52" s="118"/>
      <c r="B52" s="119" t="s">
        <v>265</v>
      </c>
      <c r="C52" s="114"/>
      <c r="D52" s="115" t="s">
        <v>238</v>
      </c>
      <c r="E52" s="117">
        <v>0</v>
      </c>
      <c r="F52" s="117">
        <v>150</v>
      </c>
      <c r="G52" s="117">
        <v>0</v>
      </c>
      <c r="H52" s="117">
        <v>1</v>
      </c>
      <c r="I52" s="117">
        <f>SUM(J52:K52)</f>
        <v>11200</v>
      </c>
      <c r="J52" s="117">
        <v>11200</v>
      </c>
      <c r="K52" s="117">
        <v>0</v>
      </c>
      <c r="L52" s="110"/>
    </row>
    <row r="53" spans="1:12" s="74" customFormat="1" ht="30" customHeight="1">
      <c r="A53" s="118"/>
      <c r="B53" s="117"/>
      <c r="C53" s="114" t="s">
        <v>280</v>
      </c>
      <c r="D53" s="115"/>
      <c r="E53" s="117">
        <f>SUM(E54:E55)</f>
        <v>460</v>
      </c>
      <c r="F53" s="117">
        <f aca="true" t="shared" si="15" ref="F53:K53">SUM(F54:F55)</f>
        <v>4455</v>
      </c>
      <c r="G53" s="117">
        <f t="shared" si="15"/>
        <v>0</v>
      </c>
      <c r="H53" s="117">
        <f t="shared" si="15"/>
        <v>2</v>
      </c>
      <c r="I53" s="117">
        <f t="shared" si="15"/>
        <v>142400</v>
      </c>
      <c r="J53" s="117">
        <f t="shared" si="15"/>
        <v>5800</v>
      </c>
      <c r="K53" s="117">
        <f t="shared" si="15"/>
        <v>136600</v>
      </c>
      <c r="L53" s="110"/>
    </row>
    <row r="54" spans="1:12" s="74" customFormat="1" ht="26.25" customHeight="1">
      <c r="A54" s="118"/>
      <c r="B54" s="117" t="s">
        <v>281</v>
      </c>
      <c r="C54" s="114"/>
      <c r="D54" s="115" t="s">
        <v>237</v>
      </c>
      <c r="E54" s="117">
        <v>460</v>
      </c>
      <c r="F54" s="117">
        <v>4205</v>
      </c>
      <c r="G54" s="117">
        <v>0</v>
      </c>
      <c r="H54" s="117">
        <v>2</v>
      </c>
      <c r="I54" s="117">
        <f aca="true" t="shared" si="16" ref="I54:I60">SUM(J54:K54)</f>
        <v>136900</v>
      </c>
      <c r="J54" s="117">
        <v>5800</v>
      </c>
      <c r="K54" s="117">
        <v>131100</v>
      </c>
      <c r="L54" s="110"/>
    </row>
    <row r="55" spans="1:12" s="74" customFormat="1" ht="26.25" customHeight="1">
      <c r="A55" s="118"/>
      <c r="B55" s="117" t="s">
        <v>281</v>
      </c>
      <c r="C55" s="114"/>
      <c r="D55" s="115" t="s">
        <v>238</v>
      </c>
      <c r="E55" s="117">
        <v>0</v>
      </c>
      <c r="F55" s="117">
        <v>250</v>
      </c>
      <c r="G55" s="117">
        <v>0</v>
      </c>
      <c r="H55" s="117">
        <v>0</v>
      </c>
      <c r="I55" s="117">
        <f t="shared" si="16"/>
        <v>5500</v>
      </c>
      <c r="J55" s="117">
        <v>0</v>
      </c>
      <c r="K55" s="117">
        <v>5500</v>
      </c>
      <c r="L55" s="110"/>
    </row>
    <row r="56" spans="1:12" s="74" customFormat="1" ht="26.25" customHeight="1">
      <c r="A56" s="118"/>
      <c r="B56" s="117" t="s">
        <v>281</v>
      </c>
      <c r="C56" s="114" t="s">
        <v>282</v>
      </c>
      <c r="D56" s="115" t="s">
        <v>238</v>
      </c>
      <c r="E56" s="117">
        <v>200</v>
      </c>
      <c r="F56" s="117">
        <v>1300</v>
      </c>
      <c r="G56" s="117">
        <v>0</v>
      </c>
      <c r="H56" s="117">
        <v>0</v>
      </c>
      <c r="I56" s="117">
        <f t="shared" si="16"/>
        <v>47800</v>
      </c>
      <c r="J56" s="117">
        <v>0</v>
      </c>
      <c r="K56" s="117">
        <v>47800</v>
      </c>
      <c r="L56" s="110"/>
    </row>
    <row r="57" spans="1:12" s="74" customFormat="1" ht="26.25" customHeight="1">
      <c r="A57" s="135"/>
      <c r="B57" s="124" t="s">
        <v>281</v>
      </c>
      <c r="C57" s="122" t="s">
        <v>283</v>
      </c>
      <c r="D57" s="123" t="s">
        <v>238</v>
      </c>
      <c r="E57" s="124">
        <v>0</v>
      </c>
      <c r="F57" s="124">
        <v>200</v>
      </c>
      <c r="G57" s="124">
        <v>0</v>
      </c>
      <c r="H57" s="124">
        <v>0</v>
      </c>
      <c r="I57" s="124">
        <f t="shared" si="16"/>
        <v>9500</v>
      </c>
      <c r="J57" s="124">
        <v>0</v>
      </c>
      <c r="K57" s="124">
        <v>9500</v>
      </c>
      <c r="L57" s="110"/>
    </row>
    <row r="58" spans="1:12" s="74" customFormat="1" ht="26.25" customHeight="1">
      <c r="A58" s="118"/>
      <c r="B58" s="117" t="s">
        <v>281</v>
      </c>
      <c r="C58" s="114" t="s">
        <v>241</v>
      </c>
      <c r="D58" s="115" t="s">
        <v>240</v>
      </c>
      <c r="E58" s="117">
        <v>0</v>
      </c>
      <c r="F58" s="117">
        <v>200</v>
      </c>
      <c r="G58" s="117">
        <v>0</v>
      </c>
      <c r="H58" s="117">
        <v>0</v>
      </c>
      <c r="I58" s="117">
        <f t="shared" si="16"/>
        <v>4000</v>
      </c>
      <c r="J58" s="117">
        <v>0</v>
      </c>
      <c r="K58" s="117">
        <v>4000</v>
      </c>
      <c r="L58" s="110"/>
    </row>
    <row r="59" spans="1:12" s="74" customFormat="1" ht="33.75" customHeight="1">
      <c r="A59" s="111"/>
      <c r="B59" s="119" t="s">
        <v>284</v>
      </c>
      <c r="C59" s="114" t="s">
        <v>285</v>
      </c>
      <c r="D59" s="115" t="s">
        <v>253</v>
      </c>
      <c r="E59" s="117">
        <v>0</v>
      </c>
      <c r="F59" s="117">
        <v>180</v>
      </c>
      <c r="G59" s="117">
        <v>0</v>
      </c>
      <c r="H59" s="117">
        <v>0</v>
      </c>
      <c r="I59" s="117">
        <f t="shared" si="16"/>
        <v>15000</v>
      </c>
      <c r="J59" s="117">
        <v>15000</v>
      </c>
      <c r="K59" s="117">
        <v>0</v>
      </c>
      <c r="L59" s="110"/>
    </row>
    <row r="60" spans="1:12" s="74" customFormat="1" ht="26.25" customHeight="1">
      <c r="A60" s="118"/>
      <c r="B60" s="119" t="s">
        <v>265</v>
      </c>
      <c r="C60" s="114" t="s">
        <v>286</v>
      </c>
      <c r="D60" s="115" t="s">
        <v>287</v>
      </c>
      <c r="E60" s="117">
        <v>18</v>
      </c>
      <c r="F60" s="117">
        <v>0</v>
      </c>
      <c r="G60" s="117">
        <v>0</v>
      </c>
      <c r="H60" s="117">
        <v>1</v>
      </c>
      <c r="I60" s="117">
        <f t="shared" si="16"/>
        <v>171</v>
      </c>
      <c r="J60" s="117">
        <v>171</v>
      </c>
      <c r="K60" s="117">
        <v>0</v>
      </c>
      <c r="L60" s="110"/>
    </row>
    <row r="61" spans="1:12" s="74" customFormat="1" ht="26.25" customHeight="1">
      <c r="A61" s="116" t="s">
        <v>288</v>
      </c>
      <c r="B61" s="113"/>
      <c r="C61" s="114"/>
      <c r="D61" s="115"/>
      <c r="E61" s="109">
        <f>SUM(E62:E73)</f>
        <v>1268</v>
      </c>
      <c r="F61" s="109">
        <f aca="true" t="shared" si="17" ref="F61:K61">SUM(F62:F73)</f>
        <v>1784</v>
      </c>
      <c r="G61" s="109">
        <f t="shared" si="17"/>
        <v>0</v>
      </c>
      <c r="H61" s="109">
        <f t="shared" si="17"/>
        <v>14</v>
      </c>
      <c r="I61" s="109">
        <f t="shared" si="17"/>
        <v>87926</v>
      </c>
      <c r="J61" s="109">
        <f t="shared" si="17"/>
        <v>15627</v>
      </c>
      <c r="K61" s="109">
        <f t="shared" si="17"/>
        <v>72299</v>
      </c>
      <c r="L61" s="110"/>
    </row>
    <row r="62" spans="1:12" s="74" customFormat="1" ht="33.75" customHeight="1">
      <c r="A62" s="118"/>
      <c r="B62" s="119" t="s">
        <v>289</v>
      </c>
      <c r="C62" s="114" t="s">
        <v>290</v>
      </c>
      <c r="D62" s="115" t="s">
        <v>275</v>
      </c>
      <c r="E62" s="117">
        <v>0</v>
      </c>
      <c r="F62" s="117">
        <v>440</v>
      </c>
      <c r="G62" s="117">
        <v>0</v>
      </c>
      <c r="H62" s="117">
        <v>2</v>
      </c>
      <c r="I62" s="117">
        <f>SUM(J62:K62)</f>
        <v>13345</v>
      </c>
      <c r="J62" s="117">
        <v>0</v>
      </c>
      <c r="K62" s="117">
        <v>13345</v>
      </c>
      <c r="L62" s="110"/>
    </row>
    <row r="63" spans="1:12" s="74" customFormat="1" ht="34.5" customHeight="1">
      <c r="A63" s="116"/>
      <c r="B63" s="119" t="s">
        <v>273</v>
      </c>
      <c r="C63" s="114" t="s">
        <v>291</v>
      </c>
      <c r="D63" s="115" t="s">
        <v>264</v>
      </c>
      <c r="E63" s="117">
        <v>0</v>
      </c>
      <c r="F63" s="117">
        <v>200</v>
      </c>
      <c r="G63" s="117">
        <v>0</v>
      </c>
      <c r="H63" s="117">
        <v>0</v>
      </c>
      <c r="I63" s="117">
        <f>SUM(J63:K63)</f>
        <v>5000</v>
      </c>
      <c r="J63" s="117">
        <v>0</v>
      </c>
      <c r="K63" s="117">
        <v>5000</v>
      </c>
      <c r="L63" s="110"/>
    </row>
    <row r="64" spans="1:12" s="74" customFormat="1" ht="34.5" customHeight="1">
      <c r="A64" s="116"/>
      <c r="B64" s="117" t="s">
        <v>292</v>
      </c>
      <c r="C64" s="114" t="s">
        <v>197</v>
      </c>
      <c r="D64" s="115" t="s">
        <v>245</v>
      </c>
      <c r="E64" s="117">
        <v>0</v>
      </c>
      <c r="F64" s="117">
        <v>355</v>
      </c>
      <c r="G64" s="117">
        <v>0</v>
      </c>
      <c r="H64" s="117">
        <v>0</v>
      </c>
      <c r="I64" s="117">
        <f aca="true" t="shared" si="18" ref="I64:I73">SUM(J64:K64)</f>
        <v>13387</v>
      </c>
      <c r="J64" s="117">
        <v>10572</v>
      </c>
      <c r="K64" s="117">
        <v>2815</v>
      </c>
      <c r="L64" s="110"/>
    </row>
    <row r="65" spans="1:12" s="74" customFormat="1" ht="34.5" customHeight="1">
      <c r="A65" s="116"/>
      <c r="B65" s="117" t="s">
        <v>292</v>
      </c>
      <c r="C65" s="114" t="s">
        <v>198</v>
      </c>
      <c r="D65" s="115" t="s">
        <v>245</v>
      </c>
      <c r="E65" s="117">
        <v>0</v>
      </c>
      <c r="F65" s="117">
        <v>350</v>
      </c>
      <c r="G65" s="117">
        <v>0</v>
      </c>
      <c r="H65" s="117">
        <v>0</v>
      </c>
      <c r="I65" s="117">
        <f t="shared" si="18"/>
        <v>5692</v>
      </c>
      <c r="J65" s="117">
        <v>4495</v>
      </c>
      <c r="K65" s="117">
        <v>1197</v>
      </c>
      <c r="L65" s="110"/>
    </row>
    <row r="66" spans="1:12" s="74" customFormat="1" ht="34.5" customHeight="1">
      <c r="A66" s="116"/>
      <c r="B66" s="117" t="s">
        <v>292</v>
      </c>
      <c r="C66" s="114" t="s">
        <v>199</v>
      </c>
      <c r="D66" s="115" t="s">
        <v>245</v>
      </c>
      <c r="E66" s="117">
        <v>0</v>
      </c>
      <c r="F66" s="117">
        <v>25</v>
      </c>
      <c r="G66" s="117">
        <v>0</v>
      </c>
      <c r="H66" s="117">
        <v>0</v>
      </c>
      <c r="I66" s="117">
        <f t="shared" si="18"/>
        <v>709</v>
      </c>
      <c r="J66" s="117">
        <v>560</v>
      </c>
      <c r="K66" s="117">
        <v>149</v>
      </c>
      <c r="L66" s="110"/>
    </row>
    <row r="67" spans="1:12" s="74" customFormat="1" ht="26.25" customHeight="1">
      <c r="A67" s="118"/>
      <c r="B67" s="117" t="s">
        <v>281</v>
      </c>
      <c r="C67" s="114" t="s">
        <v>293</v>
      </c>
      <c r="D67" s="115" t="s">
        <v>272</v>
      </c>
      <c r="E67" s="117">
        <v>588</v>
      </c>
      <c r="F67" s="117">
        <v>60</v>
      </c>
      <c r="G67" s="117">
        <v>0</v>
      </c>
      <c r="H67" s="117">
        <v>9</v>
      </c>
      <c r="I67" s="117">
        <f>SUM(J67:K67)</f>
        <v>24060</v>
      </c>
      <c r="J67" s="117">
        <v>0</v>
      </c>
      <c r="K67" s="117">
        <v>24060</v>
      </c>
      <c r="L67" s="110"/>
    </row>
    <row r="68" spans="1:12" s="74" customFormat="1" ht="26.25" customHeight="1">
      <c r="A68" s="118"/>
      <c r="B68" s="117" t="s">
        <v>281</v>
      </c>
      <c r="C68" s="114" t="s">
        <v>294</v>
      </c>
      <c r="D68" s="115" t="s">
        <v>272</v>
      </c>
      <c r="E68" s="117">
        <v>0</v>
      </c>
      <c r="F68" s="117">
        <v>124</v>
      </c>
      <c r="G68" s="117">
        <v>0</v>
      </c>
      <c r="H68" s="117">
        <v>2</v>
      </c>
      <c r="I68" s="117">
        <f>SUM(J68:K68)</f>
        <v>3285</v>
      </c>
      <c r="J68" s="117">
        <v>0</v>
      </c>
      <c r="K68" s="117">
        <v>3285</v>
      </c>
      <c r="L68" s="110"/>
    </row>
    <row r="69" spans="1:12" s="74" customFormat="1" ht="26.25" customHeight="1">
      <c r="A69" s="118"/>
      <c r="B69" s="117" t="s">
        <v>281</v>
      </c>
      <c r="C69" s="114" t="s">
        <v>295</v>
      </c>
      <c r="D69" s="115" t="s">
        <v>272</v>
      </c>
      <c r="E69" s="117">
        <v>0</v>
      </c>
      <c r="F69" s="117">
        <v>15</v>
      </c>
      <c r="G69" s="117">
        <v>0</v>
      </c>
      <c r="H69" s="117">
        <v>1</v>
      </c>
      <c r="I69" s="117">
        <f>SUM(J69:K69)</f>
        <v>630</v>
      </c>
      <c r="J69" s="117">
        <v>0</v>
      </c>
      <c r="K69" s="117">
        <v>630</v>
      </c>
      <c r="L69" s="110"/>
    </row>
    <row r="70" spans="1:12" s="74" customFormat="1" ht="26.25" customHeight="1">
      <c r="A70" s="118"/>
      <c r="B70" s="117" t="s">
        <v>281</v>
      </c>
      <c r="C70" s="114" t="s">
        <v>296</v>
      </c>
      <c r="D70" s="115" t="s">
        <v>272</v>
      </c>
      <c r="E70" s="117">
        <v>0</v>
      </c>
      <c r="F70" s="117">
        <v>95</v>
      </c>
      <c r="G70" s="117">
        <v>0</v>
      </c>
      <c r="H70" s="117">
        <v>0</v>
      </c>
      <c r="I70" s="117">
        <f>SUM(J70:K70)</f>
        <v>1283</v>
      </c>
      <c r="J70" s="117">
        <v>0</v>
      </c>
      <c r="K70" s="117">
        <v>1283</v>
      </c>
      <c r="L70" s="110"/>
    </row>
    <row r="71" spans="1:12" s="74" customFormat="1" ht="26.25" customHeight="1">
      <c r="A71" s="118"/>
      <c r="B71" s="117" t="s">
        <v>265</v>
      </c>
      <c r="C71" s="114" t="s">
        <v>297</v>
      </c>
      <c r="D71" s="115" t="s">
        <v>237</v>
      </c>
      <c r="E71" s="117">
        <v>350</v>
      </c>
      <c r="F71" s="117">
        <v>30</v>
      </c>
      <c r="G71" s="117">
        <v>0</v>
      </c>
      <c r="H71" s="117">
        <v>0</v>
      </c>
      <c r="I71" s="117">
        <f t="shared" si="18"/>
        <v>9550</v>
      </c>
      <c r="J71" s="117">
        <v>0</v>
      </c>
      <c r="K71" s="117">
        <v>9550</v>
      </c>
      <c r="L71" s="110"/>
    </row>
    <row r="72" spans="1:12" s="74" customFormat="1" ht="26.25" customHeight="1">
      <c r="A72" s="118"/>
      <c r="B72" s="117" t="s">
        <v>265</v>
      </c>
      <c r="C72" s="114" t="s">
        <v>256</v>
      </c>
      <c r="D72" s="115" t="s">
        <v>253</v>
      </c>
      <c r="E72" s="117">
        <v>280</v>
      </c>
      <c r="F72" s="117">
        <v>90</v>
      </c>
      <c r="G72" s="117">
        <v>0</v>
      </c>
      <c r="H72" s="117">
        <v>0</v>
      </c>
      <c r="I72" s="117">
        <f t="shared" si="18"/>
        <v>9985</v>
      </c>
      <c r="J72" s="117">
        <v>0</v>
      </c>
      <c r="K72" s="117">
        <v>9985</v>
      </c>
      <c r="L72" s="110"/>
    </row>
    <row r="73" spans="1:12" s="74" customFormat="1" ht="26.25" customHeight="1">
      <c r="A73" s="118"/>
      <c r="B73" s="117" t="s">
        <v>265</v>
      </c>
      <c r="C73" s="114" t="s">
        <v>298</v>
      </c>
      <c r="D73" s="115" t="s">
        <v>287</v>
      </c>
      <c r="E73" s="117">
        <v>50</v>
      </c>
      <c r="F73" s="117">
        <v>0</v>
      </c>
      <c r="G73" s="117">
        <v>0</v>
      </c>
      <c r="H73" s="117">
        <v>0</v>
      </c>
      <c r="I73" s="117">
        <f t="shared" si="18"/>
        <v>1000</v>
      </c>
      <c r="J73" s="117">
        <v>0</v>
      </c>
      <c r="K73" s="117">
        <v>1000</v>
      </c>
      <c r="L73" s="110"/>
    </row>
    <row r="74" spans="1:12" s="74" customFormat="1" ht="26.25" customHeight="1">
      <c r="A74" s="120" t="s">
        <v>299</v>
      </c>
      <c r="B74" s="121"/>
      <c r="C74" s="122"/>
      <c r="D74" s="123"/>
      <c r="E74" s="153">
        <f>SUM(E75:E75)</f>
        <v>0</v>
      </c>
      <c r="F74" s="153">
        <f aca="true" t="shared" si="19" ref="F74:K74">SUM(F75:F75)</f>
        <v>250</v>
      </c>
      <c r="G74" s="153">
        <f t="shared" si="19"/>
        <v>0</v>
      </c>
      <c r="H74" s="153">
        <f t="shared" si="19"/>
        <v>2</v>
      </c>
      <c r="I74" s="153">
        <f t="shared" si="19"/>
        <v>83747</v>
      </c>
      <c r="J74" s="153">
        <f t="shared" si="19"/>
        <v>73847</v>
      </c>
      <c r="K74" s="153">
        <f t="shared" si="19"/>
        <v>9900</v>
      </c>
      <c r="L74" s="110"/>
    </row>
    <row r="75" spans="1:12" s="74" customFormat="1" ht="34.5" customHeight="1">
      <c r="A75" s="118"/>
      <c r="B75" s="119"/>
      <c r="C75" s="114" t="s">
        <v>300</v>
      </c>
      <c r="D75" s="115"/>
      <c r="E75" s="117">
        <f>E76+E77</f>
        <v>0</v>
      </c>
      <c r="F75" s="117">
        <f aca="true" t="shared" si="20" ref="F75:K75">F76+F77</f>
        <v>250</v>
      </c>
      <c r="G75" s="117">
        <f t="shared" si="20"/>
        <v>0</v>
      </c>
      <c r="H75" s="117">
        <f t="shared" si="20"/>
        <v>2</v>
      </c>
      <c r="I75" s="117">
        <f t="shared" si="20"/>
        <v>83747</v>
      </c>
      <c r="J75" s="117">
        <f t="shared" si="20"/>
        <v>73847</v>
      </c>
      <c r="K75" s="117">
        <f t="shared" si="20"/>
        <v>9900</v>
      </c>
      <c r="L75" s="110"/>
    </row>
    <row r="76" spans="1:12" s="74" customFormat="1" ht="33.75" customHeight="1">
      <c r="A76" s="118"/>
      <c r="B76" s="119" t="s">
        <v>284</v>
      </c>
      <c r="C76" s="114"/>
      <c r="D76" s="115" t="s">
        <v>301</v>
      </c>
      <c r="E76" s="117">
        <v>0</v>
      </c>
      <c r="F76" s="117">
        <v>250</v>
      </c>
      <c r="G76" s="117">
        <v>0</v>
      </c>
      <c r="H76" s="117">
        <v>0</v>
      </c>
      <c r="I76" s="117">
        <f>SUM(J76:K76)</f>
        <v>9900</v>
      </c>
      <c r="J76" s="117">
        <v>0</v>
      </c>
      <c r="K76" s="117">
        <v>9900</v>
      </c>
      <c r="L76" s="110"/>
    </row>
    <row r="77" spans="1:12" s="74" customFormat="1" ht="33.75" customHeight="1">
      <c r="A77" s="118"/>
      <c r="B77" s="119" t="s">
        <v>302</v>
      </c>
      <c r="C77" s="114"/>
      <c r="D77" s="115" t="s">
        <v>259</v>
      </c>
      <c r="E77" s="117">
        <v>0</v>
      </c>
      <c r="F77" s="117">
        <v>0</v>
      </c>
      <c r="G77" s="117">
        <v>0</v>
      </c>
      <c r="H77" s="117">
        <v>2</v>
      </c>
      <c r="I77" s="117">
        <f>SUM(J77:K77)</f>
        <v>73847</v>
      </c>
      <c r="J77" s="117">
        <v>73847</v>
      </c>
      <c r="K77" s="117">
        <v>0</v>
      </c>
      <c r="L77" s="110"/>
    </row>
    <row r="78" spans="1:12" s="74" customFormat="1" ht="26.25" customHeight="1">
      <c r="A78" s="112" t="s">
        <v>303</v>
      </c>
      <c r="B78" s="119"/>
      <c r="C78" s="114"/>
      <c r="D78" s="115"/>
      <c r="E78" s="109">
        <f>+E79+E82</f>
        <v>930</v>
      </c>
      <c r="F78" s="109">
        <f aca="true" t="shared" si="21" ref="F78:K78">+F79+F82</f>
        <v>1130</v>
      </c>
      <c r="G78" s="109">
        <f t="shared" si="21"/>
        <v>0</v>
      </c>
      <c r="H78" s="109">
        <f t="shared" si="21"/>
        <v>5</v>
      </c>
      <c r="I78" s="109">
        <f t="shared" si="21"/>
        <v>75509</v>
      </c>
      <c r="J78" s="109">
        <f t="shared" si="21"/>
        <v>1912</v>
      </c>
      <c r="K78" s="109">
        <f t="shared" si="21"/>
        <v>73597</v>
      </c>
      <c r="L78" s="110"/>
    </row>
    <row r="79" spans="1:12" s="74" customFormat="1" ht="26.25" customHeight="1">
      <c r="A79" s="116" t="s">
        <v>304</v>
      </c>
      <c r="B79" s="119"/>
      <c r="C79" s="114"/>
      <c r="D79" s="115"/>
      <c r="E79" s="109">
        <f>E80+E81</f>
        <v>0</v>
      </c>
      <c r="F79" s="109">
        <f aca="true" t="shared" si="22" ref="F79:K79">F80+F81</f>
        <v>600</v>
      </c>
      <c r="G79" s="109">
        <f t="shared" si="22"/>
        <v>0</v>
      </c>
      <c r="H79" s="109">
        <f t="shared" si="22"/>
        <v>5</v>
      </c>
      <c r="I79" s="109">
        <f t="shared" si="22"/>
        <v>44812</v>
      </c>
      <c r="J79" s="109">
        <f t="shared" si="22"/>
        <v>1912</v>
      </c>
      <c r="K79" s="109">
        <f t="shared" si="22"/>
        <v>42900</v>
      </c>
      <c r="L79" s="110"/>
    </row>
    <row r="80" spans="1:12" s="74" customFormat="1" ht="34.5" customHeight="1">
      <c r="A80" s="116"/>
      <c r="B80" s="119" t="s">
        <v>305</v>
      </c>
      <c r="C80" s="114" t="s">
        <v>285</v>
      </c>
      <c r="D80" s="115" t="s">
        <v>306</v>
      </c>
      <c r="E80" s="117">
        <v>0</v>
      </c>
      <c r="F80" s="117">
        <v>600</v>
      </c>
      <c r="G80" s="117">
        <v>0</v>
      </c>
      <c r="H80" s="117">
        <v>1</v>
      </c>
      <c r="I80" s="117">
        <f>SUM(J80:K80)</f>
        <v>42900</v>
      </c>
      <c r="J80" s="117">
        <v>0</v>
      </c>
      <c r="K80" s="117">
        <v>42900</v>
      </c>
      <c r="L80" s="110"/>
    </row>
    <row r="81" spans="1:12" s="74" customFormat="1" ht="27" customHeight="1">
      <c r="A81" s="116"/>
      <c r="B81" s="119" t="s">
        <v>307</v>
      </c>
      <c r="C81" s="114" t="s">
        <v>308</v>
      </c>
      <c r="D81" s="115" t="s">
        <v>287</v>
      </c>
      <c r="E81" s="117">
        <v>0</v>
      </c>
      <c r="F81" s="117">
        <v>0</v>
      </c>
      <c r="G81" s="117">
        <v>0</v>
      </c>
      <c r="H81" s="117">
        <v>4</v>
      </c>
      <c r="I81" s="117">
        <f>SUM(J81:K81)</f>
        <v>1912</v>
      </c>
      <c r="J81" s="117">
        <v>1912</v>
      </c>
      <c r="K81" s="117">
        <v>0</v>
      </c>
      <c r="L81" s="110"/>
    </row>
    <row r="82" spans="1:12" s="74" customFormat="1" ht="28.5" customHeight="1">
      <c r="A82" s="116" t="s">
        <v>309</v>
      </c>
      <c r="B82" s="113"/>
      <c r="C82" s="114"/>
      <c r="D82" s="115"/>
      <c r="E82" s="109">
        <f>SUM(E83:E84)</f>
        <v>930</v>
      </c>
      <c r="F82" s="109">
        <f aca="true" t="shared" si="23" ref="F82:K82">SUM(F83:F84)</f>
        <v>530</v>
      </c>
      <c r="G82" s="109">
        <f t="shared" si="23"/>
        <v>0</v>
      </c>
      <c r="H82" s="109">
        <f t="shared" si="23"/>
        <v>0</v>
      </c>
      <c r="I82" s="109">
        <f t="shared" si="23"/>
        <v>30697</v>
      </c>
      <c r="J82" s="109">
        <f t="shared" si="23"/>
        <v>0</v>
      </c>
      <c r="K82" s="109">
        <f t="shared" si="23"/>
        <v>30697</v>
      </c>
      <c r="L82" s="110"/>
    </row>
    <row r="83" spans="1:12" s="74" customFormat="1" ht="30" customHeight="1">
      <c r="A83" s="116"/>
      <c r="B83" s="117" t="s">
        <v>310</v>
      </c>
      <c r="C83" s="114" t="s">
        <v>255</v>
      </c>
      <c r="D83" s="115" t="s">
        <v>253</v>
      </c>
      <c r="E83" s="117">
        <v>240</v>
      </c>
      <c r="F83" s="117">
        <v>30</v>
      </c>
      <c r="G83" s="117">
        <v>0</v>
      </c>
      <c r="H83" s="117">
        <v>0</v>
      </c>
      <c r="I83" s="117">
        <f>SUM(J83:K83)</f>
        <v>8150</v>
      </c>
      <c r="J83" s="117">
        <v>0</v>
      </c>
      <c r="K83" s="117">
        <v>8150</v>
      </c>
      <c r="L83" s="110"/>
    </row>
    <row r="84" spans="1:12" s="74" customFormat="1" ht="26.25" customHeight="1">
      <c r="A84" s="118"/>
      <c r="B84" s="117" t="s">
        <v>310</v>
      </c>
      <c r="C84" s="114" t="s">
        <v>256</v>
      </c>
      <c r="D84" s="115" t="s">
        <v>253</v>
      </c>
      <c r="E84" s="117">
        <v>690</v>
      </c>
      <c r="F84" s="117">
        <v>500</v>
      </c>
      <c r="G84" s="117">
        <v>0</v>
      </c>
      <c r="H84" s="117">
        <v>0</v>
      </c>
      <c r="I84" s="117">
        <f>SUM(J84:K84)</f>
        <v>22547</v>
      </c>
      <c r="J84" s="117">
        <v>0</v>
      </c>
      <c r="K84" s="117">
        <v>22547</v>
      </c>
      <c r="L84" s="110"/>
    </row>
    <row r="85" spans="1:12" s="128" customFormat="1" ht="26.25" customHeight="1">
      <c r="A85" s="111" t="s">
        <v>311</v>
      </c>
      <c r="B85" s="70"/>
      <c r="C85" s="126"/>
      <c r="D85" s="127"/>
      <c r="E85" s="109">
        <f>+E86+E89+E112</f>
        <v>2743</v>
      </c>
      <c r="F85" s="109">
        <f aca="true" t="shared" si="24" ref="F85:K85">+F86+F89+F112</f>
        <v>4403</v>
      </c>
      <c r="G85" s="109">
        <f t="shared" si="24"/>
        <v>0</v>
      </c>
      <c r="H85" s="109">
        <f t="shared" si="24"/>
        <v>14</v>
      </c>
      <c r="I85" s="109">
        <f t="shared" si="24"/>
        <v>294869</v>
      </c>
      <c r="J85" s="109">
        <f t="shared" si="24"/>
        <v>132194</v>
      </c>
      <c r="K85" s="109">
        <f t="shared" si="24"/>
        <v>162675</v>
      </c>
      <c r="L85" s="110"/>
    </row>
    <row r="86" spans="1:12" s="128" customFormat="1" ht="26.25" customHeight="1">
      <c r="A86" s="112" t="s">
        <v>312</v>
      </c>
      <c r="B86" s="70"/>
      <c r="C86" s="126"/>
      <c r="D86" s="127"/>
      <c r="E86" s="109">
        <f>E87</f>
        <v>125</v>
      </c>
      <c r="F86" s="109">
        <f aca="true" t="shared" si="25" ref="F86:K87">F87</f>
        <v>0</v>
      </c>
      <c r="G86" s="109">
        <f t="shared" si="25"/>
        <v>0</v>
      </c>
      <c r="H86" s="109">
        <f t="shared" si="25"/>
        <v>0</v>
      </c>
      <c r="I86" s="109">
        <f t="shared" si="25"/>
        <v>4950</v>
      </c>
      <c r="J86" s="109">
        <f t="shared" si="25"/>
        <v>0</v>
      </c>
      <c r="K86" s="109">
        <f t="shared" si="25"/>
        <v>4950</v>
      </c>
      <c r="L86" s="110"/>
    </row>
    <row r="87" spans="1:12" s="128" customFormat="1" ht="26.25" customHeight="1">
      <c r="A87" s="116" t="s">
        <v>313</v>
      </c>
      <c r="B87" s="70"/>
      <c r="C87" s="126"/>
      <c r="D87" s="127"/>
      <c r="E87" s="109">
        <f>E88</f>
        <v>125</v>
      </c>
      <c r="F87" s="109">
        <f t="shared" si="25"/>
        <v>0</v>
      </c>
      <c r="G87" s="109">
        <f t="shared" si="25"/>
        <v>0</v>
      </c>
      <c r="H87" s="109">
        <f t="shared" si="25"/>
        <v>0</v>
      </c>
      <c r="I87" s="109">
        <f t="shared" si="25"/>
        <v>4950</v>
      </c>
      <c r="J87" s="109">
        <f t="shared" si="25"/>
        <v>0</v>
      </c>
      <c r="K87" s="109">
        <f t="shared" si="25"/>
        <v>4950</v>
      </c>
      <c r="L87" s="110"/>
    </row>
    <row r="88" spans="1:12" s="74" customFormat="1" ht="26.25" customHeight="1">
      <c r="A88" s="118"/>
      <c r="B88" s="117" t="s">
        <v>314</v>
      </c>
      <c r="C88" s="114" t="s">
        <v>315</v>
      </c>
      <c r="D88" s="115" t="s">
        <v>316</v>
      </c>
      <c r="E88" s="117">
        <v>125</v>
      </c>
      <c r="F88" s="117">
        <v>0</v>
      </c>
      <c r="G88" s="117">
        <v>0</v>
      </c>
      <c r="H88" s="117">
        <v>0</v>
      </c>
      <c r="I88" s="117">
        <f>SUM(J88:K88)</f>
        <v>4950</v>
      </c>
      <c r="J88" s="117">
        <v>0</v>
      </c>
      <c r="K88" s="117">
        <v>4950</v>
      </c>
      <c r="L88" s="110"/>
    </row>
    <row r="89" spans="1:21" ht="26.25" customHeight="1">
      <c r="A89" s="112" t="s">
        <v>317</v>
      </c>
      <c r="B89" s="70"/>
      <c r="C89" s="126"/>
      <c r="D89" s="127"/>
      <c r="E89" s="109">
        <f>E90+E107+E109</f>
        <v>2618</v>
      </c>
      <c r="F89" s="109">
        <f aca="true" t="shared" si="26" ref="F89:K89">F90+F107+F109</f>
        <v>4218</v>
      </c>
      <c r="G89" s="109">
        <f t="shared" si="26"/>
        <v>0</v>
      </c>
      <c r="H89" s="109">
        <f t="shared" si="26"/>
        <v>14</v>
      </c>
      <c r="I89" s="109">
        <f t="shared" si="26"/>
        <v>289019</v>
      </c>
      <c r="J89" s="109">
        <f t="shared" si="26"/>
        <v>131294</v>
      </c>
      <c r="K89" s="109">
        <f t="shared" si="26"/>
        <v>157725</v>
      </c>
      <c r="L89" s="110"/>
      <c r="M89" s="74"/>
      <c r="N89" s="74"/>
      <c r="O89" s="74"/>
      <c r="P89" s="74"/>
      <c r="Q89" s="74"/>
      <c r="R89" s="74"/>
      <c r="S89" s="74"/>
      <c r="T89" s="74"/>
      <c r="U89" s="74"/>
    </row>
    <row r="90" spans="1:12" ht="26.25" customHeight="1">
      <c r="A90" s="116" t="s">
        <v>318</v>
      </c>
      <c r="B90" s="129"/>
      <c r="C90" s="126"/>
      <c r="D90" s="127"/>
      <c r="E90" s="109">
        <f>E91+E94+E95+E96+E99+E100+E101+E104+E105+E106</f>
        <v>2398</v>
      </c>
      <c r="F90" s="109">
        <f aca="true" t="shared" si="27" ref="F90:K90">F91+F94+F95+F96+F99+F100+F101+F104+F105+F106</f>
        <v>4208</v>
      </c>
      <c r="G90" s="109">
        <f t="shared" si="27"/>
        <v>0</v>
      </c>
      <c r="H90" s="109">
        <f t="shared" si="27"/>
        <v>7</v>
      </c>
      <c r="I90" s="109">
        <f t="shared" si="27"/>
        <v>272160</v>
      </c>
      <c r="J90" s="109">
        <f t="shared" si="27"/>
        <v>119685</v>
      </c>
      <c r="K90" s="109">
        <f t="shared" si="27"/>
        <v>152475</v>
      </c>
      <c r="L90" s="110"/>
    </row>
    <row r="91" spans="1:12" ht="26.25" customHeight="1">
      <c r="A91" s="120"/>
      <c r="B91" s="154"/>
      <c r="C91" s="122" t="s">
        <v>319</v>
      </c>
      <c r="D91" s="76"/>
      <c r="E91" s="124">
        <f>SUM(E92:E93)</f>
        <v>310</v>
      </c>
      <c r="F91" s="124">
        <f aca="true" t="shared" si="28" ref="F91:K91">SUM(F92:F93)</f>
        <v>50</v>
      </c>
      <c r="G91" s="124">
        <f t="shared" si="28"/>
        <v>0</v>
      </c>
      <c r="H91" s="124">
        <f t="shared" si="28"/>
        <v>0</v>
      </c>
      <c r="I91" s="124">
        <f t="shared" si="28"/>
        <v>8680</v>
      </c>
      <c r="J91" s="124">
        <f t="shared" si="28"/>
        <v>680</v>
      </c>
      <c r="K91" s="124">
        <f t="shared" si="28"/>
        <v>8000</v>
      </c>
      <c r="L91" s="110"/>
    </row>
    <row r="92" spans="1:12" ht="33.75" customHeight="1">
      <c r="A92" s="116"/>
      <c r="B92" s="119" t="s">
        <v>320</v>
      </c>
      <c r="C92" s="126"/>
      <c r="D92" s="131" t="s">
        <v>321</v>
      </c>
      <c r="E92" s="117">
        <v>120</v>
      </c>
      <c r="F92" s="117">
        <v>0</v>
      </c>
      <c r="G92" s="117">
        <v>0</v>
      </c>
      <c r="H92" s="117">
        <v>0</v>
      </c>
      <c r="I92" s="117">
        <f>SUM(J92:K92)</f>
        <v>470</v>
      </c>
      <c r="J92" s="117">
        <v>470</v>
      </c>
      <c r="K92" s="117">
        <v>0</v>
      </c>
      <c r="L92" s="110"/>
    </row>
    <row r="93" spans="1:12" s="74" customFormat="1" ht="33.75" customHeight="1">
      <c r="A93" s="118"/>
      <c r="B93" s="119" t="s">
        <v>320</v>
      </c>
      <c r="C93" s="114"/>
      <c r="D93" s="115" t="s">
        <v>68</v>
      </c>
      <c r="E93" s="117">
        <v>190</v>
      </c>
      <c r="F93" s="117">
        <v>50</v>
      </c>
      <c r="G93" s="117">
        <v>0</v>
      </c>
      <c r="H93" s="117">
        <v>0</v>
      </c>
      <c r="I93" s="117">
        <f>SUM(J93:K93)</f>
        <v>8210</v>
      </c>
      <c r="J93" s="117">
        <v>210</v>
      </c>
      <c r="K93" s="117">
        <v>8000</v>
      </c>
      <c r="L93" s="110"/>
    </row>
    <row r="94" spans="1:12" s="74" customFormat="1" ht="33.75" customHeight="1">
      <c r="A94" s="118"/>
      <c r="B94" s="119" t="s">
        <v>320</v>
      </c>
      <c r="C94" s="114" t="s">
        <v>322</v>
      </c>
      <c r="D94" s="115" t="s">
        <v>68</v>
      </c>
      <c r="E94" s="117">
        <v>210</v>
      </c>
      <c r="F94" s="117">
        <v>0</v>
      </c>
      <c r="G94" s="117">
        <v>0</v>
      </c>
      <c r="H94" s="117">
        <v>1</v>
      </c>
      <c r="I94" s="117">
        <f>SUM(J94:K94)</f>
        <v>22250</v>
      </c>
      <c r="J94" s="117">
        <v>1250</v>
      </c>
      <c r="K94" s="117">
        <v>21000</v>
      </c>
      <c r="L94" s="110"/>
    </row>
    <row r="95" spans="1:12" s="74" customFormat="1" ht="33.75" customHeight="1">
      <c r="A95" s="118"/>
      <c r="B95" s="119" t="s">
        <v>320</v>
      </c>
      <c r="C95" s="114" t="s">
        <v>70</v>
      </c>
      <c r="D95" s="115" t="s">
        <v>72</v>
      </c>
      <c r="E95" s="117">
        <v>510</v>
      </c>
      <c r="F95" s="117">
        <v>390</v>
      </c>
      <c r="G95" s="117">
        <v>0</v>
      </c>
      <c r="H95" s="117">
        <v>0</v>
      </c>
      <c r="I95" s="117">
        <f>SUM(J95:K95)</f>
        <v>32000</v>
      </c>
      <c r="J95" s="117">
        <v>14400</v>
      </c>
      <c r="K95" s="117">
        <v>17600</v>
      </c>
      <c r="L95" s="110"/>
    </row>
    <row r="96" spans="1:12" ht="26.25" customHeight="1">
      <c r="A96" s="116"/>
      <c r="B96" s="130"/>
      <c r="C96" s="114" t="s">
        <v>323</v>
      </c>
      <c r="D96" s="127"/>
      <c r="E96" s="117">
        <f>SUM(E97:E98)</f>
        <v>595</v>
      </c>
      <c r="F96" s="117">
        <f aca="true" t="shared" si="29" ref="F96:K96">SUM(F97:F98)</f>
        <v>1858</v>
      </c>
      <c r="G96" s="117">
        <f t="shared" si="29"/>
        <v>0</v>
      </c>
      <c r="H96" s="117">
        <f t="shared" si="29"/>
        <v>0</v>
      </c>
      <c r="I96" s="117">
        <f t="shared" si="29"/>
        <v>60095</v>
      </c>
      <c r="J96" s="117">
        <f t="shared" si="29"/>
        <v>48095</v>
      </c>
      <c r="K96" s="117">
        <f t="shared" si="29"/>
        <v>12000</v>
      </c>
      <c r="L96" s="110"/>
    </row>
    <row r="97" spans="1:12" ht="26.25" customHeight="1">
      <c r="A97" s="116"/>
      <c r="B97" s="119" t="s">
        <v>324</v>
      </c>
      <c r="C97" s="126"/>
      <c r="D97" s="131" t="s">
        <v>77</v>
      </c>
      <c r="E97" s="117">
        <v>150</v>
      </c>
      <c r="F97" s="117">
        <v>160</v>
      </c>
      <c r="G97" s="117">
        <v>0</v>
      </c>
      <c r="H97" s="117">
        <v>0</v>
      </c>
      <c r="I97" s="117">
        <f>SUM(J97:K97)</f>
        <v>1340</v>
      </c>
      <c r="J97" s="117">
        <v>1340</v>
      </c>
      <c r="K97" s="117">
        <v>0</v>
      </c>
      <c r="L97" s="110"/>
    </row>
    <row r="98" spans="1:12" s="74" customFormat="1" ht="26.25" customHeight="1">
      <c r="A98" s="118"/>
      <c r="B98" s="119" t="s">
        <v>324</v>
      </c>
      <c r="C98" s="114"/>
      <c r="D98" s="115" t="s">
        <v>72</v>
      </c>
      <c r="E98" s="117">
        <v>445</v>
      </c>
      <c r="F98" s="117">
        <v>1698</v>
      </c>
      <c r="G98" s="117">
        <v>0</v>
      </c>
      <c r="H98" s="117">
        <v>0</v>
      </c>
      <c r="I98" s="117">
        <f>SUM(J98:K98)</f>
        <v>58755</v>
      </c>
      <c r="J98" s="117">
        <v>46755</v>
      </c>
      <c r="K98" s="117">
        <v>12000</v>
      </c>
      <c r="L98" s="110"/>
    </row>
    <row r="99" spans="1:12" s="74" customFormat="1" ht="26.25" customHeight="1">
      <c r="A99" s="118"/>
      <c r="B99" s="119" t="s">
        <v>324</v>
      </c>
      <c r="C99" s="114" t="s">
        <v>325</v>
      </c>
      <c r="D99" s="115" t="s">
        <v>79</v>
      </c>
      <c r="E99" s="117">
        <v>0</v>
      </c>
      <c r="F99" s="117">
        <v>50</v>
      </c>
      <c r="G99" s="117">
        <v>0</v>
      </c>
      <c r="H99" s="117">
        <v>2</v>
      </c>
      <c r="I99" s="117">
        <f>SUM(J99:K99)</f>
        <v>10075</v>
      </c>
      <c r="J99" s="117">
        <v>200</v>
      </c>
      <c r="K99" s="117">
        <v>9875</v>
      </c>
      <c r="L99" s="110"/>
    </row>
    <row r="100" spans="1:12" s="74" customFormat="1" ht="26.25" customHeight="1">
      <c r="A100" s="118"/>
      <c r="B100" s="119" t="s">
        <v>326</v>
      </c>
      <c r="C100" s="114" t="s">
        <v>327</v>
      </c>
      <c r="D100" s="115" t="s">
        <v>82</v>
      </c>
      <c r="E100" s="117">
        <v>220</v>
      </c>
      <c r="F100" s="117">
        <v>0</v>
      </c>
      <c r="G100" s="117">
        <v>0</v>
      </c>
      <c r="H100" s="117">
        <v>0</v>
      </c>
      <c r="I100" s="117">
        <f>SUM(J100:K100)</f>
        <v>58280</v>
      </c>
      <c r="J100" s="117">
        <v>9280</v>
      </c>
      <c r="K100" s="117">
        <v>49000</v>
      </c>
      <c r="L100" s="110"/>
    </row>
    <row r="101" spans="1:12" s="74" customFormat="1" ht="26.25" customHeight="1">
      <c r="A101" s="118"/>
      <c r="B101" s="119"/>
      <c r="C101" s="114" t="s">
        <v>328</v>
      </c>
      <c r="D101" s="115"/>
      <c r="E101" s="117">
        <f>E102+E103</f>
        <v>0</v>
      </c>
      <c r="F101" s="117">
        <f aca="true" t="shared" si="30" ref="F101:K101">F102+F103</f>
        <v>1590</v>
      </c>
      <c r="G101" s="117">
        <f t="shared" si="30"/>
        <v>0</v>
      </c>
      <c r="H101" s="117">
        <f t="shared" si="30"/>
        <v>0</v>
      </c>
      <c r="I101" s="117">
        <f t="shared" si="30"/>
        <v>76950</v>
      </c>
      <c r="J101" s="117">
        <f t="shared" si="30"/>
        <v>41950</v>
      </c>
      <c r="K101" s="117">
        <f t="shared" si="30"/>
        <v>35000</v>
      </c>
      <c r="L101" s="110"/>
    </row>
    <row r="102" spans="1:12" s="74" customFormat="1" ht="33.75" customHeight="1">
      <c r="A102" s="116"/>
      <c r="B102" s="119" t="s">
        <v>329</v>
      </c>
      <c r="C102" s="114"/>
      <c r="D102" s="115" t="s">
        <v>330</v>
      </c>
      <c r="E102" s="117">
        <v>0</v>
      </c>
      <c r="F102" s="117">
        <v>1140</v>
      </c>
      <c r="G102" s="117">
        <v>0</v>
      </c>
      <c r="H102" s="117">
        <v>0</v>
      </c>
      <c r="I102" s="117">
        <f>SUM(J102:K102)</f>
        <v>47550</v>
      </c>
      <c r="J102" s="117">
        <v>12550</v>
      </c>
      <c r="K102" s="117">
        <v>35000</v>
      </c>
      <c r="L102" s="110"/>
    </row>
    <row r="103" spans="1:12" s="74" customFormat="1" ht="33.75" customHeight="1">
      <c r="A103" s="116"/>
      <c r="B103" s="119" t="s">
        <v>329</v>
      </c>
      <c r="C103" s="114"/>
      <c r="D103" s="115" t="s">
        <v>91</v>
      </c>
      <c r="E103" s="117">
        <v>0</v>
      </c>
      <c r="F103" s="117">
        <v>450</v>
      </c>
      <c r="G103" s="117">
        <v>0</v>
      </c>
      <c r="H103" s="117">
        <v>0</v>
      </c>
      <c r="I103" s="117">
        <f>SUM(J103:K103)</f>
        <v>29400</v>
      </c>
      <c r="J103" s="117">
        <v>29400</v>
      </c>
      <c r="K103" s="117">
        <v>0</v>
      </c>
      <c r="L103" s="110"/>
    </row>
    <row r="104" spans="1:12" s="74" customFormat="1" ht="33.75" customHeight="1">
      <c r="A104" s="118"/>
      <c r="B104" s="119" t="s">
        <v>329</v>
      </c>
      <c r="C104" s="114" t="s">
        <v>331</v>
      </c>
      <c r="D104" s="115" t="s">
        <v>91</v>
      </c>
      <c r="E104" s="117">
        <v>0</v>
      </c>
      <c r="F104" s="117">
        <v>270</v>
      </c>
      <c r="G104" s="117">
        <v>0</v>
      </c>
      <c r="H104" s="117">
        <v>0</v>
      </c>
      <c r="I104" s="117">
        <f>SUM(J104:K104)</f>
        <v>1000</v>
      </c>
      <c r="J104" s="117">
        <v>1000</v>
      </c>
      <c r="K104" s="117">
        <v>0</v>
      </c>
      <c r="L104" s="110"/>
    </row>
    <row r="105" spans="1:12" s="74" customFormat="1" ht="33.75" customHeight="1">
      <c r="A105" s="118"/>
      <c r="B105" s="119" t="s">
        <v>85</v>
      </c>
      <c r="C105" s="114" t="s">
        <v>86</v>
      </c>
      <c r="D105" s="115" t="s">
        <v>332</v>
      </c>
      <c r="E105" s="117">
        <v>82</v>
      </c>
      <c r="F105" s="117">
        <v>0</v>
      </c>
      <c r="G105" s="117">
        <v>0</v>
      </c>
      <c r="H105" s="117">
        <v>0</v>
      </c>
      <c r="I105" s="117">
        <f>SUM(J105:K105)</f>
        <v>550</v>
      </c>
      <c r="J105" s="117">
        <v>550</v>
      </c>
      <c r="K105" s="117">
        <v>0</v>
      </c>
      <c r="L105" s="110"/>
    </row>
    <row r="106" spans="1:12" s="74" customFormat="1" ht="33.75" customHeight="1">
      <c r="A106" s="118"/>
      <c r="B106" s="119" t="s">
        <v>333</v>
      </c>
      <c r="C106" s="114" t="s">
        <v>334</v>
      </c>
      <c r="D106" s="115" t="s">
        <v>335</v>
      </c>
      <c r="E106" s="117">
        <v>471</v>
      </c>
      <c r="F106" s="117">
        <v>0</v>
      </c>
      <c r="G106" s="117">
        <v>0</v>
      </c>
      <c r="H106" s="117">
        <v>4</v>
      </c>
      <c r="I106" s="117">
        <f>SUM(J106:K106)</f>
        <v>2280</v>
      </c>
      <c r="J106" s="117">
        <v>2280</v>
      </c>
      <c r="K106" s="117">
        <v>0</v>
      </c>
      <c r="L106" s="110"/>
    </row>
    <row r="107" spans="1:12" s="74" customFormat="1" ht="26.25" customHeight="1">
      <c r="A107" s="120" t="s">
        <v>336</v>
      </c>
      <c r="B107" s="121"/>
      <c r="C107" s="122"/>
      <c r="D107" s="123"/>
      <c r="E107" s="153">
        <f>SUM(E108:E108)</f>
        <v>220</v>
      </c>
      <c r="F107" s="153">
        <f aca="true" t="shared" si="31" ref="F107:K107">SUM(F108:F108)</f>
        <v>0</v>
      </c>
      <c r="G107" s="153">
        <f t="shared" si="31"/>
        <v>0</v>
      </c>
      <c r="H107" s="153">
        <f t="shared" si="31"/>
        <v>2</v>
      </c>
      <c r="I107" s="153">
        <f t="shared" si="31"/>
        <v>9850</v>
      </c>
      <c r="J107" s="153">
        <f t="shared" si="31"/>
        <v>4600</v>
      </c>
      <c r="K107" s="153">
        <f t="shared" si="31"/>
        <v>5250</v>
      </c>
      <c r="L107" s="110"/>
    </row>
    <row r="108" spans="1:12" s="74" customFormat="1" ht="26.25" customHeight="1">
      <c r="A108" s="118"/>
      <c r="B108" s="117" t="s">
        <v>333</v>
      </c>
      <c r="C108" s="114" t="s">
        <v>337</v>
      </c>
      <c r="D108" s="115" t="s">
        <v>338</v>
      </c>
      <c r="E108" s="117">
        <v>220</v>
      </c>
      <c r="F108" s="117">
        <v>0</v>
      </c>
      <c r="G108" s="117">
        <v>0</v>
      </c>
      <c r="H108" s="117">
        <v>2</v>
      </c>
      <c r="I108" s="117">
        <f>SUM(J108:K108)</f>
        <v>9850</v>
      </c>
      <c r="J108" s="117">
        <v>4600</v>
      </c>
      <c r="K108" s="117">
        <v>5250</v>
      </c>
      <c r="L108" s="110"/>
    </row>
    <row r="109" spans="1:12" s="134" customFormat="1" ht="26.25" customHeight="1">
      <c r="A109" s="116" t="s">
        <v>339</v>
      </c>
      <c r="B109" s="113"/>
      <c r="C109" s="114"/>
      <c r="D109" s="115"/>
      <c r="E109" s="109">
        <f>SUM(E110:E111)</f>
        <v>0</v>
      </c>
      <c r="F109" s="109">
        <f aca="true" t="shared" si="32" ref="F109:K109">SUM(F110:F111)</f>
        <v>10</v>
      </c>
      <c r="G109" s="109">
        <f t="shared" si="32"/>
        <v>0</v>
      </c>
      <c r="H109" s="109">
        <f t="shared" si="32"/>
        <v>5</v>
      </c>
      <c r="I109" s="109">
        <f t="shared" si="32"/>
        <v>7009</v>
      </c>
      <c r="J109" s="109">
        <f t="shared" si="32"/>
        <v>7009</v>
      </c>
      <c r="K109" s="109">
        <f t="shared" si="32"/>
        <v>0</v>
      </c>
      <c r="L109" s="133"/>
    </row>
    <row r="110" spans="1:12" s="134" customFormat="1" ht="26.25" customHeight="1">
      <c r="A110" s="118"/>
      <c r="B110" s="117" t="s">
        <v>333</v>
      </c>
      <c r="C110" s="114" t="s">
        <v>98</v>
      </c>
      <c r="D110" s="115" t="s">
        <v>338</v>
      </c>
      <c r="E110" s="117">
        <v>0</v>
      </c>
      <c r="F110" s="117">
        <v>10</v>
      </c>
      <c r="G110" s="117">
        <v>0</v>
      </c>
      <c r="H110" s="117">
        <v>2</v>
      </c>
      <c r="I110" s="117">
        <f>SUM(J110:K110)</f>
        <v>700</v>
      </c>
      <c r="J110" s="117">
        <v>700</v>
      </c>
      <c r="K110" s="117">
        <v>0</v>
      </c>
      <c r="L110" s="133"/>
    </row>
    <row r="111" spans="1:12" s="134" customFormat="1" ht="26.25" customHeight="1">
      <c r="A111" s="118"/>
      <c r="B111" s="117" t="s">
        <v>333</v>
      </c>
      <c r="C111" s="114" t="s">
        <v>98</v>
      </c>
      <c r="D111" s="115" t="s">
        <v>100</v>
      </c>
      <c r="E111" s="117">
        <v>0</v>
      </c>
      <c r="F111" s="117">
        <v>0</v>
      </c>
      <c r="G111" s="117">
        <v>0</v>
      </c>
      <c r="H111" s="117">
        <v>3</v>
      </c>
      <c r="I111" s="117">
        <f>SUM(J111:K111)</f>
        <v>6309</v>
      </c>
      <c r="J111" s="117">
        <v>6309</v>
      </c>
      <c r="K111" s="117">
        <v>0</v>
      </c>
      <c r="L111" s="133"/>
    </row>
    <row r="112" spans="1:12" s="128" customFormat="1" ht="26.25" customHeight="1">
      <c r="A112" s="112" t="s">
        <v>340</v>
      </c>
      <c r="B112" s="70"/>
      <c r="C112" s="126"/>
      <c r="D112" s="127"/>
      <c r="E112" s="109">
        <f>E113</f>
        <v>0</v>
      </c>
      <c r="F112" s="109">
        <f aca="true" t="shared" si="33" ref="F112:K113">F113</f>
        <v>185</v>
      </c>
      <c r="G112" s="109">
        <f t="shared" si="33"/>
        <v>0</v>
      </c>
      <c r="H112" s="109">
        <f t="shared" si="33"/>
        <v>0</v>
      </c>
      <c r="I112" s="109">
        <f t="shared" si="33"/>
        <v>900</v>
      </c>
      <c r="J112" s="109">
        <f t="shared" si="33"/>
        <v>900</v>
      </c>
      <c r="K112" s="109">
        <f t="shared" si="33"/>
        <v>0</v>
      </c>
      <c r="L112" s="110"/>
    </row>
    <row r="113" spans="1:12" s="128" customFormat="1" ht="26.25" customHeight="1">
      <c r="A113" s="116" t="s">
        <v>341</v>
      </c>
      <c r="B113" s="70"/>
      <c r="C113" s="126"/>
      <c r="D113" s="127"/>
      <c r="E113" s="109">
        <f>E114</f>
        <v>0</v>
      </c>
      <c r="F113" s="109">
        <f t="shared" si="33"/>
        <v>185</v>
      </c>
      <c r="G113" s="109">
        <f t="shared" si="33"/>
        <v>0</v>
      </c>
      <c r="H113" s="109">
        <f t="shared" si="33"/>
        <v>0</v>
      </c>
      <c r="I113" s="109">
        <f t="shared" si="33"/>
        <v>900</v>
      </c>
      <c r="J113" s="109">
        <f t="shared" si="33"/>
        <v>900</v>
      </c>
      <c r="K113" s="109">
        <f t="shared" si="33"/>
        <v>0</v>
      </c>
      <c r="L113" s="110"/>
    </row>
    <row r="114" spans="1:12" s="74" customFormat="1" ht="16.5">
      <c r="A114" s="118"/>
      <c r="B114" s="117" t="s">
        <v>342</v>
      </c>
      <c r="C114" s="114" t="s">
        <v>343</v>
      </c>
      <c r="D114" s="115" t="s">
        <v>344</v>
      </c>
      <c r="E114" s="117">
        <v>0</v>
      </c>
      <c r="F114" s="117">
        <v>185</v>
      </c>
      <c r="G114" s="117">
        <v>0</v>
      </c>
      <c r="H114" s="117">
        <v>0</v>
      </c>
      <c r="I114" s="117">
        <f>SUM(J114:K114)</f>
        <v>900</v>
      </c>
      <c r="J114" s="117">
        <v>900</v>
      </c>
      <c r="K114" s="117">
        <v>0</v>
      </c>
      <c r="L114" s="110"/>
    </row>
    <row r="115" spans="1:12" s="134" customFormat="1" ht="26.25" customHeight="1">
      <c r="A115" s="135"/>
      <c r="B115" s="124"/>
      <c r="C115" s="122"/>
      <c r="D115" s="123"/>
      <c r="E115" s="124"/>
      <c r="F115" s="124"/>
      <c r="G115" s="124"/>
      <c r="H115" s="124"/>
      <c r="I115" s="124"/>
      <c r="J115" s="124"/>
      <c r="K115" s="124"/>
      <c r="L115" s="133"/>
    </row>
    <row r="116" spans="1:11" ht="9.75" customHeight="1">
      <c r="A116" s="136"/>
      <c r="B116" s="137"/>
      <c r="C116" s="137"/>
      <c r="D116" s="138"/>
      <c r="E116" s="57"/>
      <c r="F116" s="57"/>
      <c r="G116" s="57"/>
      <c r="H116" s="57"/>
      <c r="I116" s="57"/>
      <c r="J116" s="57"/>
      <c r="K116" s="57"/>
    </row>
    <row r="117" spans="2:11" s="74" customFormat="1" ht="16.5">
      <c r="B117" s="126"/>
      <c r="C117" s="126"/>
      <c r="D117" s="127"/>
      <c r="E117" s="139"/>
      <c r="F117" s="139"/>
      <c r="G117" s="139"/>
      <c r="H117" s="139"/>
      <c r="I117" s="139"/>
      <c r="J117" s="139"/>
      <c r="K117" s="139"/>
    </row>
    <row r="118" spans="1:11" s="74" customFormat="1" ht="16.5">
      <c r="A118" s="140"/>
      <c r="B118" s="126"/>
      <c r="C118" s="126"/>
      <c r="D118" s="141"/>
      <c r="E118" s="139"/>
      <c r="F118" s="139"/>
      <c r="G118" s="142" t="s">
        <v>345</v>
      </c>
      <c r="H118" s="139"/>
      <c r="I118" s="79"/>
      <c r="J118" s="79"/>
      <c r="K118" s="79"/>
    </row>
    <row r="119" spans="1:11" s="74" customFormat="1" ht="16.5">
      <c r="A119" s="68" t="s">
        <v>21</v>
      </c>
      <c r="B119" s="68" t="s">
        <v>20</v>
      </c>
      <c r="C119" s="143"/>
      <c r="D119" s="144"/>
      <c r="E119" s="128"/>
      <c r="F119" s="79"/>
      <c r="G119" s="79"/>
      <c r="H119" s="79"/>
      <c r="I119" s="128"/>
      <c r="J119" s="140" t="s">
        <v>16</v>
      </c>
      <c r="K119" s="79"/>
    </row>
    <row r="120" spans="1:11" s="74" customFormat="1" ht="16.5">
      <c r="A120" s="140"/>
      <c r="B120" s="145"/>
      <c r="C120" s="145"/>
      <c r="D120" s="144"/>
      <c r="E120" s="79"/>
      <c r="F120" s="79"/>
      <c r="G120" s="142" t="s">
        <v>346</v>
      </c>
      <c r="H120" s="68"/>
      <c r="I120" s="146"/>
      <c r="J120" s="79"/>
      <c r="K120" s="79"/>
    </row>
    <row r="121" spans="1:11" s="74" customFormat="1" ht="16.5">
      <c r="A121" s="79"/>
      <c r="B121" s="145"/>
      <c r="C121" s="145"/>
      <c r="D121" s="144"/>
      <c r="E121" s="128"/>
      <c r="F121" s="79"/>
      <c r="H121" s="68"/>
      <c r="I121" s="146"/>
      <c r="J121" s="79"/>
      <c r="K121" s="68"/>
    </row>
    <row r="122" spans="1:11" s="74" customFormat="1" ht="16.5">
      <c r="A122" s="140" t="s">
        <v>347</v>
      </c>
      <c r="B122" s="145"/>
      <c r="C122" s="145"/>
      <c r="D122" s="144"/>
      <c r="E122" s="128"/>
      <c r="F122" s="79"/>
      <c r="G122" s="142"/>
      <c r="H122" s="68"/>
      <c r="I122" s="146"/>
      <c r="J122" s="79"/>
      <c r="K122" s="68"/>
    </row>
    <row r="123" spans="1:11" s="74" customFormat="1" ht="16.5">
      <c r="A123" s="140" t="s">
        <v>348</v>
      </c>
      <c r="B123" s="68"/>
      <c r="C123" s="68"/>
      <c r="D123" s="69"/>
      <c r="E123" s="79"/>
      <c r="F123" s="79"/>
      <c r="G123" s="79"/>
      <c r="H123" s="79"/>
      <c r="I123" s="79"/>
      <c r="J123" s="79"/>
      <c r="K123" s="79"/>
    </row>
    <row r="124" spans="1:11" s="74" customFormat="1" ht="16.5">
      <c r="A124" s="140" t="s">
        <v>349</v>
      </c>
      <c r="B124" s="68"/>
      <c r="C124" s="68"/>
      <c r="D124" s="69"/>
      <c r="E124" s="68"/>
      <c r="F124" s="68"/>
      <c r="G124" s="68"/>
      <c r="H124" s="140"/>
      <c r="I124" s="79"/>
      <c r="J124" s="79"/>
      <c r="K124" s="147" t="s">
        <v>350</v>
      </c>
    </row>
    <row r="125" spans="1:11" s="74" customFormat="1" ht="16.5">
      <c r="A125" s="79"/>
      <c r="B125" s="68"/>
      <c r="C125" s="68"/>
      <c r="D125" s="69"/>
      <c r="E125" s="79"/>
      <c r="F125" s="79"/>
      <c r="G125" s="79"/>
      <c r="H125" s="79"/>
      <c r="I125" s="150"/>
      <c r="J125" s="151" t="s">
        <v>351</v>
      </c>
      <c r="K125" s="151"/>
    </row>
    <row r="126" spans="2:11" ht="16.5">
      <c r="B126" s="68"/>
      <c r="C126" s="68"/>
      <c r="D126" s="69"/>
      <c r="E126" s="79"/>
      <c r="F126" s="79"/>
      <c r="G126" s="79"/>
      <c r="H126" s="79"/>
      <c r="I126" s="79"/>
      <c r="J126" s="79"/>
      <c r="K126" s="79"/>
    </row>
    <row r="127" spans="2:11" ht="16.5">
      <c r="B127" s="68"/>
      <c r="C127" s="68"/>
      <c r="D127" s="69"/>
      <c r="E127" s="79"/>
      <c r="F127" s="79"/>
      <c r="G127" s="79"/>
      <c r="H127" s="79"/>
      <c r="I127" s="79"/>
      <c r="J127" s="79"/>
      <c r="K127" s="79"/>
    </row>
  </sheetData>
  <sheetProtection/>
  <mergeCells count="6">
    <mergeCell ref="J1:K1"/>
    <mergeCell ref="J2:K2"/>
    <mergeCell ref="A5:K5"/>
    <mergeCell ref="A6:K6"/>
    <mergeCell ref="E7:H7"/>
    <mergeCell ref="J125:K125"/>
  </mergeCells>
  <printOptions horizontalCentered="1"/>
  <pageMargins left="0.984251968503937" right="0.5905511811023623" top="1.062992125984252" bottom="1.1811023622047245" header="0.5511811023622047" footer="0.35433070866141736"/>
  <pageSetup horizontalDpi="600" verticalDpi="600" orientation="landscape" paperSize="8" r:id="rId1"/>
  <headerFooter alignWithMargins="0">
    <oddFooter>&amp;C&amp;"標楷體,標準"第&amp;P頁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天然災害河川防洪97年1季</dc:title>
  <dc:subject>天然災害河川防洪97年1季</dc:subject>
  <dc:creator>經濟部水利署</dc:creator>
  <cp:keywords>天然災害河川防洪97年1季</cp:keywords>
  <dc:description>天然災害河川防洪97年1季</dc:description>
  <cp:lastModifiedBy>林依儒</cp:lastModifiedBy>
  <cp:lastPrinted>2011-04-27T01:47:25Z</cp:lastPrinted>
  <dcterms:created xsi:type="dcterms:W3CDTF">1997-04-27T05:47:46Z</dcterms:created>
  <dcterms:modified xsi:type="dcterms:W3CDTF">2016-11-22T02:18:01Z</dcterms:modified>
  <cp:category>I6Z</cp:category>
  <cp:version/>
  <cp:contentType/>
  <cp:contentStatus/>
</cp:coreProperties>
</file>