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05" windowHeight="6030" activeTab="0"/>
  </bookViews>
  <sheets>
    <sheet name="95年" sheetId="1" r:id="rId1"/>
    <sheet name="Q1" sheetId="2" r:id="rId2"/>
    <sheet name="Q2" sheetId="3" r:id="rId3"/>
    <sheet name="Q3" sheetId="4" r:id="rId4"/>
    <sheet name="Q4" sheetId="5" r:id="rId5"/>
  </sheets>
  <externalReferences>
    <externalReference r:id="rId8"/>
  </externalReferences>
  <definedNames>
    <definedName name="_xlnm.Print_Area" localSheetId="1">'Q1'!$A$1:$I$32</definedName>
    <definedName name="_xlnm.Print_Area" localSheetId="2">'Q2'!$A$1:$I$42</definedName>
    <definedName name="_xlnm.Print_Area" localSheetId="3">'Q3'!$A$1:$I$37</definedName>
    <definedName name="_xlnm.Print_Area" localSheetId="4">'Q4'!$A$1:$J$38</definedName>
    <definedName name="_xlnm.Print_Titles" localSheetId="0">'95年'!$1:$9</definedName>
  </definedNames>
  <calcPr fullCalcOnLoad="1"/>
</workbook>
</file>

<file path=xl/sharedStrings.xml><?xml version="1.0" encoding="utf-8"?>
<sst xmlns="http://schemas.openxmlformats.org/spreadsheetml/2006/main" count="360" uniqueCount="216">
  <si>
    <t>編製機關</t>
  </si>
  <si>
    <t>表    號</t>
  </si>
  <si>
    <t>　</t>
  </si>
  <si>
    <t>(新臺幣千元)</t>
  </si>
  <si>
    <t>災害種類</t>
  </si>
  <si>
    <t>災害時間</t>
  </si>
  <si>
    <t>制 水 門</t>
  </si>
  <si>
    <t>其　　他</t>
  </si>
  <si>
    <t>(災害名稱)</t>
  </si>
  <si>
    <t>(公尺)</t>
  </si>
  <si>
    <t>(座)</t>
  </si>
  <si>
    <t>(處)</t>
  </si>
  <si>
    <t>主辦業務人員</t>
  </si>
  <si>
    <t>機關長官</t>
  </si>
  <si>
    <t>審　核</t>
  </si>
  <si>
    <t>填　表</t>
  </si>
  <si>
    <t>主辦統計人員</t>
  </si>
  <si>
    <t>受　　災　　情　　形</t>
  </si>
  <si>
    <t>1140-00-03</t>
  </si>
  <si>
    <t>總計</t>
  </si>
  <si>
    <t>縣市別</t>
  </si>
  <si>
    <t>經濟部水利署</t>
  </si>
  <si>
    <t>天然災害區域排水設施受損情形</t>
  </si>
  <si>
    <t>預　　估　　經　　費</t>
  </si>
  <si>
    <t>復建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</si>
  <si>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</si>
  <si>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</si>
  <si>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t>　　　   　 年報：各填報單位於次年1月底前將年報資料報送本署，由本署於次年80日內完成彙編。</t>
  </si>
  <si>
    <t>季 (年) 報</t>
  </si>
  <si>
    <t>公  開  類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</si>
  <si>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</si>
  <si>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</si>
  <si>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資料來源：本署所屬各河川局、各直轄市政府、各縣(市)政府。</t>
  </si>
  <si>
    <t>新竹縣</t>
  </si>
  <si>
    <t>臺南縣</t>
  </si>
  <si>
    <t>95.7.13</t>
  </si>
  <si>
    <t>桃園縣</t>
  </si>
  <si>
    <t>95.4.10</t>
  </si>
  <si>
    <t>95.5.28</t>
  </si>
  <si>
    <t>苗栗縣</t>
  </si>
  <si>
    <t>95.4.26</t>
  </si>
  <si>
    <t>臺中縣</t>
  </si>
  <si>
    <t>彰化縣</t>
  </si>
  <si>
    <t>95.5.28~6.3</t>
  </si>
  <si>
    <t>95.6.7~6.12</t>
  </si>
  <si>
    <t>南投縣</t>
  </si>
  <si>
    <t>95.6.9</t>
  </si>
  <si>
    <t>臺南縣</t>
  </si>
  <si>
    <t>高雄縣</t>
  </si>
  <si>
    <t>95.6.11</t>
  </si>
  <si>
    <t>屏東縣</t>
  </si>
  <si>
    <t>臺中市</t>
  </si>
  <si>
    <t>總計</t>
  </si>
  <si>
    <r>
      <t xml:space="preserve">   </t>
    </r>
    <r>
      <rPr>
        <sz val="11"/>
        <rFont val="標楷體"/>
        <family val="4"/>
      </rPr>
      <t>豪雨合計</t>
    </r>
  </si>
  <si>
    <r>
      <t xml:space="preserve">        4</t>
    </r>
    <r>
      <rPr>
        <sz val="11"/>
        <rFont val="標楷體"/>
        <family val="4"/>
      </rPr>
      <t>月豪雨計</t>
    </r>
  </si>
  <si>
    <t>填表說明：1.本表由本署會計室編製1式3份，1份送行政院災害防救委員會，1份送本署河川海岸組，1份自存，並公布於本署網站。</t>
  </si>
  <si>
    <t>　　　　　2.季報：各填報單位於每季終了後20日內將資料報送本署，由本署於每季終了後40日內完成彙編。</t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</si>
  <si>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</t>
    </r>
  </si>
  <si>
    <t>95.6.9</t>
  </si>
  <si>
    <t>新竹縣</t>
  </si>
  <si>
    <t>95.5.2~3</t>
  </si>
  <si>
    <t>95.6.9~12</t>
  </si>
  <si>
    <t>95.6.8</t>
  </si>
  <si>
    <t>95.7.14</t>
  </si>
  <si>
    <t>95.7.12~7.14</t>
  </si>
  <si>
    <t>南投縣</t>
  </si>
  <si>
    <t>95.6.9</t>
  </si>
  <si>
    <t>95.7.15</t>
  </si>
  <si>
    <t>雲林縣</t>
  </si>
  <si>
    <t>95.6.9~11</t>
  </si>
  <si>
    <t>95.7.12~7.15</t>
  </si>
  <si>
    <t>95.5.8</t>
  </si>
  <si>
    <t>95.7.25</t>
  </si>
  <si>
    <t>澎湖縣</t>
  </si>
  <si>
    <t>基隆市</t>
  </si>
  <si>
    <t>95.9.8</t>
  </si>
  <si>
    <t>95.8.21</t>
  </si>
  <si>
    <t>95.7.12</t>
  </si>
  <si>
    <t xml:space="preserve">      縣（市）管區域排水小計</t>
  </si>
  <si>
    <r>
      <t xml:space="preserve">        5</t>
    </r>
    <r>
      <rPr>
        <sz val="11"/>
        <rFont val="標楷體"/>
        <family val="4"/>
      </rPr>
      <t>月豪雨計</t>
    </r>
  </si>
  <si>
    <r>
      <t xml:space="preserve">        6</t>
    </r>
    <r>
      <rPr>
        <sz val="11"/>
        <rFont val="標楷體"/>
        <family val="4"/>
      </rPr>
      <t>月豪雨計</t>
    </r>
  </si>
  <si>
    <r>
      <t xml:space="preserve">        8</t>
    </r>
    <r>
      <rPr>
        <sz val="11"/>
        <rFont val="標楷體"/>
        <family val="4"/>
      </rPr>
      <t>月豪雨計</t>
    </r>
  </si>
  <si>
    <t xml:space="preserve">  颱風合計</t>
  </si>
  <si>
    <r>
      <t xml:space="preserve">        </t>
    </r>
    <r>
      <rPr>
        <sz val="11"/>
        <rFont val="標楷體"/>
        <family val="4"/>
      </rPr>
      <t>珍珠颱風計</t>
    </r>
  </si>
  <si>
    <t xml:space="preserve">    碧利斯颱風計</t>
  </si>
  <si>
    <r>
      <t xml:space="preserve">        </t>
    </r>
    <r>
      <rPr>
        <sz val="11"/>
        <rFont val="標楷體"/>
        <family val="4"/>
      </rPr>
      <t>凱米颱風計</t>
    </r>
  </si>
  <si>
    <t xml:space="preserve"> </t>
  </si>
  <si>
    <t>新竹市</t>
  </si>
  <si>
    <r>
      <t xml:space="preserve">            </t>
    </r>
    <r>
      <rPr>
        <sz val="11"/>
        <rFont val="標楷體"/>
        <family val="4"/>
      </rPr>
      <t>中央管區域排水小計</t>
    </r>
  </si>
  <si>
    <r>
      <t xml:space="preserve">        9</t>
    </r>
    <r>
      <rPr>
        <sz val="11"/>
        <rFont val="標楷體"/>
        <family val="4"/>
      </rPr>
      <t>月豪雨計</t>
    </r>
  </si>
  <si>
    <r>
      <t xml:space="preserve">            </t>
    </r>
    <r>
      <rPr>
        <sz val="11"/>
        <rFont val="標楷體"/>
        <family val="4"/>
      </rPr>
      <t>縣（市）管區域排水小計</t>
    </r>
  </si>
  <si>
    <t xml:space="preserve">      中央管區域排水小計</t>
  </si>
  <si>
    <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日編製</t>
    </r>
  </si>
  <si>
    <t>民國95年5月2日編製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</si>
  <si>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</si>
  <si>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</si>
  <si>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</si>
  <si>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資料來源：本署所屬各河川局、各直轄市政府、各縣(市)政府。</t>
  </si>
  <si>
    <t>本表無事實可填</t>
  </si>
  <si>
    <t>總    計</t>
  </si>
  <si>
    <t>復建</t>
  </si>
  <si>
    <t>搶修(搶險)</t>
  </si>
  <si>
    <t>排 水 路</t>
  </si>
  <si>
    <t>縣市別</t>
  </si>
  <si>
    <t>預估經費</t>
  </si>
  <si>
    <t>受　　災　　情　　形</t>
  </si>
  <si>
    <t>中華民國95年第1季( 1月至3月)</t>
  </si>
  <si>
    <r>
      <t>天然災害區域排水設施受損情形</t>
    </r>
  </si>
  <si>
    <t>1140-00-03</t>
  </si>
  <si>
    <t>年報於每年終了後80日內編報</t>
  </si>
  <si>
    <t>季 (年) 報</t>
  </si>
  <si>
    <t>經濟部水利署</t>
  </si>
  <si>
    <t>季報於每季終了後40日內編報</t>
  </si>
  <si>
    <t>公  開  類</t>
  </si>
  <si>
    <t>民國95年8月3日編製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</si>
  <si>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</si>
  <si>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</si>
  <si>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</si>
  <si>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資料來源：本署所屬各河川局、各直轄市政府、各縣(市)政府。</t>
  </si>
  <si>
    <t>臺中市</t>
  </si>
  <si>
    <t>95.06.09</t>
  </si>
  <si>
    <t>屏東縣</t>
  </si>
  <si>
    <t>95.06.09</t>
  </si>
  <si>
    <t>高雄縣</t>
  </si>
  <si>
    <t>95.06.11</t>
  </si>
  <si>
    <t>臺南縣</t>
  </si>
  <si>
    <t>雲林縣</t>
  </si>
  <si>
    <t>南投縣</t>
  </si>
  <si>
    <t>彰化縣</t>
  </si>
  <si>
    <t>95.06.07-95.06.12</t>
  </si>
  <si>
    <t>臺中縣</t>
  </si>
  <si>
    <t>新竹縣</t>
  </si>
  <si>
    <t xml:space="preserve">  6月豪雨小計</t>
  </si>
  <si>
    <t>95.05.28-95.06.03</t>
  </si>
  <si>
    <t>苗栗縣</t>
  </si>
  <si>
    <t>95.05.28</t>
  </si>
  <si>
    <t>95.05.02</t>
  </si>
  <si>
    <t xml:space="preserve">  5月豪雨小計</t>
  </si>
  <si>
    <t>95.04.26</t>
  </si>
  <si>
    <t>95.04.10</t>
  </si>
  <si>
    <t>95.04.10</t>
  </si>
  <si>
    <t xml:space="preserve">  4月豪雨小計</t>
  </si>
  <si>
    <t>豪雨計</t>
  </si>
  <si>
    <t>95.05.08</t>
  </si>
  <si>
    <t xml:space="preserve">  珍珠颱風小計</t>
  </si>
  <si>
    <t>颱風計</t>
  </si>
  <si>
    <t>總    計</t>
  </si>
  <si>
    <t>復建</t>
  </si>
  <si>
    <t>搶修(搶險)</t>
  </si>
  <si>
    <t>排 水 路</t>
  </si>
  <si>
    <t>縣市別</t>
  </si>
  <si>
    <t>預估經費</t>
  </si>
  <si>
    <t>受　　災　　情　　形</t>
  </si>
  <si>
    <t>中華民國95年第2季( 4月至6  月)</t>
  </si>
  <si>
    <t>天然災害區域排水設施受損情形</t>
  </si>
  <si>
    <t>1140-00-03</t>
  </si>
  <si>
    <t>年報於每年終了後80日內編報</t>
  </si>
  <si>
    <t>季 (年) 報</t>
  </si>
  <si>
    <t>經濟部水利署</t>
  </si>
  <si>
    <t>季報於每季終了後40日內編報</t>
  </si>
  <si>
    <t>公  開  類</t>
  </si>
  <si>
    <t>民國95年11月1日編製</t>
  </si>
  <si>
    <t>　　　   　 年報：各填報單位於次年1月底前將年報資料報送本署，由本署於次年80日內完成彙編。</t>
  </si>
  <si>
    <t>　　　　　2.季報：各填報單位於每季終了後20日內將資料報送本署，由本署於每季終了後40日內完成彙編。</t>
  </si>
  <si>
    <t>填表說明：1.本表由本署會計室編製1式3份，1份送行政院災害防救委員會，1份送本署河川海岸組，1份自存，並公布於本署網站。</t>
  </si>
  <si>
    <t>資料來源：本署所屬各河川局、各直轄市政府、各縣(市)政府。</t>
  </si>
  <si>
    <t>基隆市</t>
  </si>
  <si>
    <t>95.09.08</t>
  </si>
  <si>
    <t xml:space="preserve">  9月豪雨小計</t>
  </si>
  <si>
    <t>臺中市</t>
  </si>
  <si>
    <t>95.08.21</t>
  </si>
  <si>
    <t>嘉義市</t>
  </si>
  <si>
    <t xml:space="preserve">  8月豪雨小計</t>
  </si>
  <si>
    <t>豪雨計</t>
  </si>
  <si>
    <t>屏東縣</t>
  </si>
  <si>
    <t>95.7.25</t>
  </si>
  <si>
    <t>高雄縣</t>
  </si>
  <si>
    <t>臺南縣</t>
  </si>
  <si>
    <t>95.7.25</t>
  </si>
  <si>
    <t xml:space="preserve">   凱米颱風小計</t>
  </si>
  <si>
    <t>澎湖縣</t>
  </si>
  <si>
    <t>95.7.13</t>
  </si>
  <si>
    <t>雲林縣</t>
  </si>
  <si>
    <t>95.7.12-95.7.15</t>
  </si>
  <si>
    <t>南投縣</t>
  </si>
  <si>
    <t>95.7.15</t>
  </si>
  <si>
    <t>彰化縣</t>
  </si>
  <si>
    <t>95.7.12-95.7.14</t>
  </si>
  <si>
    <t>新竹縣</t>
  </si>
  <si>
    <t>95.7.13</t>
  </si>
  <si>
    <t xml:space="preserve">   碧利斯颱風小計</t>
  </si>
  <si>
    <t>颱風計</t>
  </si>
  <si>
    <t>總    計</t>
  </si>
  <si>
    <t>復建</t>
  </si>
  <si>
    <t>搶修(搶險)</t>
  </si>
  <si>
    <t>排 水 路</t>
  </si>
  <si>
    <t>縣市別</t>
  </si>
  <si>
    <t>預估經費</t>
  </si>
  <si>
    <t>受　　災　　情　　形</t>
  </si>
  <si>
    <t>中華民國95年第3季( 7月至9 月)</t>
  </si>
  <si>
    <t>天然災害區域排水設施受損情形</t>
  </si>
  <si>
    <t>1140-00-03</t>
  </si>
  <si>
    <t>年報於每年終了後80日內編報</t>
  </si>
  <si>
    <t>季 (年) 報</t>
  </si>
  <si>
    <t>經濟部水利署</t>
  </si>
  <si>
    <t>季報於每季終了後40日內編報</t>
  </si>
  <si>
    <t>公  開  類</t>
  </si>
  <si>
    <r>
      <t>季報於每季終了後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日內編報</t>
    </r>
  </si>
  <si>
    <r>
      <t>年報於每年終了後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日內編報</t>
    </r>
  </si>
  <si>
    <r>
      <t>中華民國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季</t>
    </r>
    <r>
      <rPr>
        <sz val="12"/>
        <rFont val="Times New Roman"/>
        <family val="1"/>
      </rPr>
      <t>(10</t>
    </r>
    <r>
      <rPr>
        <sz val="12"/>
        <rFont val="標楷體"/>
        <family val="4"/>
      </rPr>
      <t>月至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)</t>
    </r>
  </si>
  <si>
    <t>預　　估　　經　　費</t>
  </si>
  <si>
    <r>
      <t>排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水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路</t>
    </r>
  </si>
  <si>
    <r>
      <t>搶修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搶險</t>
    </r>
    <r>
      <rPr>
        <sz val="11"/>
        <rFont val="Times New Roman"/>
        <family val="1"/>
      </rPr>
      <t>)</t>
    </r>
  </si>
  <si>
    <t>總 計</t>
  </si>
  <si>
    <t>無事實可填</t>
  </si>
  <si>
    <r>
      <t>民國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26</t>
    </r>
    <r>
      <rPr>
        <sz val="11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</si>
</sst>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18"/>
      <name val="Times New Roman"/>
      <family val="1"/>
    </font>
    <font>
      <b/>
      <sz val="9"/>
      <name val="標楷體"/>
      <family val="4"/>
    </font>
    <font>
      <sz val="12"/>
      <color indexed="8"/>
      <name val="標楷體"/>
      <family val="4"/>
    </font>
    <font>
      <b/>
      <sz val="1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1" fontId="9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9" fillId="0" borderId="11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11" fontId="9" fillId="0" borderId="12" xfId="0" applyNumberFormat="1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7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 vertical="center"/>
    </xf>
    <xf numFmtId="11" fontId="9" fillId="0" borderId="16" xfId="0" applyNumberFormat="1" applyFont="1" applyBorder="1" applyAlignment="1">
      <alignment horizontal="center" vertical="center"/>
    </xf>
    <xf numFmtId="11" fontId="9" fillId="0" borderId="16" xfId="0" applyNumberFormat="1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11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Continuous" vertical="center"/>
    </xf>
    <xf numFmtId="49" fontId="9" fillId="0" borderId="21" xfId="0" applyNumberFormat="1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81" fontId="9" fillId="0" borderId="0" xfId="34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181" fontId="9" fillId="0" borderId="10" xfId="34" applyFont="1" applyBorder="1" applyAlignment="1">
      <alignment/>
    </xf>
    <xf numFmtId="11" fontId="7" fillId="0" borderId="0" xfId="0" applyNumberFormat="1" applyFont="1" applyBorder="1" applyAlignment="1">
      <alignment horizontal="left" vertical="center"/>
    </xf>
    <xf numFmtId="11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181" fontId="9" fillId="0" borderId="0" xfId="34" applyFont="1" applyAlignment="1">
      <alignment/>
    </xf>
    <xf numFmtId="0" fontId="9" fillId="0" borderId="0" xfId="0" applyFont="1" applyAlignment="1">
      <alignment/>
    </xf>
    <xf numFmtId="11" fontId="9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Continuous" vertical="center" wrapText="1"/>
    </xf>
    <xf numFmtId="0" fontId="9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181" fontId="13" fillId="0" borderId="0" xfId="34" applyFont="1" applyBorder="1" applyAlignment="1">
      <alignment/>
    </xf>
    <xf numFmtId="181" fontId="9" fillId="0" borderId="0" xfId="34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181" fontId="9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181" fontId="13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81" fontId="9" fillId="0" borderId="0" xfId="34" applyFont="1" applyFill="1" applyAlignment="1">
      <alignment/>
    </xf>
    <xf numFmtId="11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1" fontId="9" fillId="0" borderId="0" xfId="0" applyNumberFormat="1" applyFont="1" applyFill="1" applyBorder="1" applyAlignment="1">
      <alignment horizontal="left" vertical="center"/>
    </xf>
    <xf numFmtId="181" fontId="11" fillId="0" borderId="0" xfId="34" applyFont="1" applyFill="1" applyAlignment="1">
      <alignment/>
    </xf>
    <xf numFmtId="181" fontId="9" fillId="0" borderId="0" xfId="34" applyFont="1" applyFill="1" applyBorder="1" applyAlignment="1">
      <alignment/>
    </xf>
    <xf numFmtId="181" fontId="9" fillId="0" borderId="0" xfId="34" applyFont="1" applyFill="1" applyBorder="1" applyAlignment="1">
      <alignment horizontal="right"/>
    </xf>
    <xf numFmtId="181" fontId="9" fillId="0" borderId="0" xfId="34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1" fontId="7" fillId="0" borderId="0" xfId="0" applyNumberFormat="1" applyFont="1" applyFill="1" applyBorder="1" applyAlignment="1">
      <alignment horizontal="left" vertical="center"/>
    </xf>
    <xf numFmtId="11" fontId="9" fillId="0" borderId="0" xfId="0" applyNumberFormat="1" applyFont="1" applyFill="1" applyBorder="1" applyAlignment="1">
      <alignment vertical="center"/>
    </xf>
    <xf numFmtId="11" fontId="9" fillId="0" borderId="0" xfId="0" applyNumberFormat="1" applyFont="1" applyFill="1" applyBorder="1" applyAlignment="1">
      <alignment horizontal="right" vertical="center"/>
    </xf>
    <xf numFmtId="11" fontId="7" fillId="0" borderId="0" xfId="0" applyNumberFormat="1" applyFont="1" applyFill="1" applyBorder="1" applyAlignment="1">
      <alignment vertical="center"/>
    </xf>
    <xf numFmtId="181" fontId="11" fillId="0" borderId="0" xfId="34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81" fontId="9" fillId="0" borderId="10" xfId="0" applyNumberFormat="1" applyFont="1" applyFill="1" applyBorder="1" applyAlignment="1">
      <alignment/>
    </xf>
    <xf numFmtId="181" fontId="0" fillId="0" borderId="10" xfId="34" applyFont="1" applyFill="1" applyBorder="1" applyAlignment="1">
      <alignment/>
    </xf>
    <xf numFmtId="181" fontId="7" fillId="0" borderId="10" xfId="34" applyFont="1" applyFill="1" applyBorder="1" applyAlignment="1">
      <alignment/>
    </xf>
    <xf numFmtId="181" fontId="7" fillId="0" borderId="10" xfId="34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81" fontId="9" fillId="0" borderId="0" xfId="0" applyNumberFormat="1" applyFont="1" applyFill="1" applyAlignment="1">
      <alignment/>
    </xf>
    <xf numFmtId="181" fontId="7" fillId="0" borderId="0" xfId="34" applyFont="1" applyFill="1" applyBorder="1" applyAlignment="1">
      <alignment/>
    </xf>
    <xf numFmtId="181" fontId="7" fillId="0" borderId="0" xfId="34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left"/>
    </xf>
    <xf numFmtId="0" fontId="7" fillId="0" borderId="22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horizontal="centerContinuous" vertical="center" wrapText="1"/>
    </xf>
    <xf numFmtId="49" fontId="11" fillId="0" borderId="11" xfId="0" applyNumberFormat="1" applyFont="1" applyFill="1" applyBorder="1" applyAlignment="1">
      <alignment horizontal="centerContinuous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Continuous" vertical="center"/>
    </xf>
    <xf numFmtId="0" fontId="12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>
      <alignment horizontal="centerContinuous" vertical="center"/>
    </xf>
    <xf numFmtId="11" fontId="9" fillId="0" borderId="16" xfId="0" applyNumberFormat="1" applyFont="1" applyFill="1" applyBorder="1" applyAlignment="1">
      <alignment horizontal="centerContinuous" vertical="center"/>
    </xf>
    <xf numFmtId="11" fontId="9" fillId="0" borderId="16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/>
    </xf>
    <xf numFmtId="0" fontId="11" fillId="0" borderId="14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1" fontId="11" fillId="0" borderId="0" xfId="0" applyNumberFormat="1" applyFont="1" applyFill="1" applyBorder="1" applyAlignment="1">
      <alignment horizontal="left" vertical="center"/>
    </xf>
    <xf numFmtId="11" fontId="7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181" fontId="11" fillId="0" borderId="10" xfId="34" applyFont="1" applyFill="1" applyBorder="1" applyAlignment="1">
      <alignment/>
    </xf>
    <xf numFmtId="181" fontId="9" fillId="0" borderId="10" xfId="34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181" fontId="14" fillId="0" borderId="0" xfId="0" applyNumberFormat="1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181" fontId="9" fillId="0" borderId="10" xfId="34" applyFont="1" applyFill="1" applyBorder="1" applyAlignment="1">
      <alignment/>
    </xf>
    <xf numFmtId="181" fontId="7" fillId="0" borderId="0" xfId="34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5" fillId="0" borderId="0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7" fillId="0" borderId="16" xfId="0" applyFont="1" applyFill="1" applyBorder="1" applyAlignment="1">
      <alignment horizontal="left" vertical="center"/>
    </xf>
    <xf numFmtId="181" fontId="14" fillId="0" borderId="0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Continuous" vertical="center" wrapText="1"/>
    </xf>
    <xf numFmtId="0" fontId="9" fillId="0" borderId="22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181" fontId="9" fillId="0" borderId="15" xfId="34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11" fontId="14" fillId="0" borderId="0" xfId="0" applyNumberFormat="1" applyFont="1" applyBorder="1" applyAlignment="1">
      <alignment horizontal="right" vertical="center"/>
    </xf>
    <xf numFmtId="181" fontId="13" fillId="0" borderId="0" xfId="34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file.wra.gov.tw/public/Attachment/1210172247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31.125" style="0" customWidth="1"/>
    <col min="2" max="2" width="15.00390625" style="0" customWidth="1"/>
    <col min="3" max="3" width="13.625" style="0" customWidth="1"/>
    <col min="4" max="4" width="16.625" style="0" customWidth="1"/>
    <col min="5" max="5" width="16.375" style="0" customWidth="1"/>
    <col min="6" max="6" width="16.00390625" style="0" customWidth="1"/>
    <col min="7" max="7" width="16.625" style="0" customWidth="1"/>
    <col min="8" max="8" width="14.50390625" style="0" customWidth="1"/>
    <col min="9" max="9" width="18.375" style="0" customWidth="1"/>
  </cols>
  <sheetData>
    <row r="1" spans="1:9" ht="16.5">
      <c r="A1" s="5" t="s">
        <v>29</v>
      </c>
      <c r="B1" s="1" t="s">
        <v>25</v>
      </c>
      <c r="C1" s="6"/>
      <c r="D1" s="6"/>
      <c r="E1" s="6"/>
      <c r="F1" s="6"/>
      <c r="G1" s="6"/>
      <c r="H1" s="5" t="s">
        <v>0</v>
      </c>
      <c r="I1" s="7" t="s">
        <v>21</v>
      </c>
    </row>
    <row r="2" spans="1:9" ht="16.5">
      <c r="A2" s="5" t="s">
        <v>28</v>
      </c>
      <c r="B2" s="2" t="s">
        <v>26</v>
      </c>
      <c r="C2" s="8"/>
      <c r="D2" s="8"/>
      <c r="E2" s="8"/>
      <c r="F2" s="8"/>
      <c r="G2" s="8"/>
      <c r="H2" s="5" t="s">
        <v>1</v>
      </c>
      <c r="I2" s="7" t="s">
        <v>18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9" ht="25.5">
      <c r="A4" s="58" t="s">
        <v>22</v>
      </c>
      <c r="B4" s="58"/>
      <c r="C4" s="58"/>
      <c r="D4" s="58"/>
      <c r="E4" s="58"/>
      <c r="F4" s="58"/>
      <c r="G4" s="58"/>
      <c r="H4" s="58"/>
      <c r="I4" s="58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9" ht="16.5">
      <c r="A6" s="59" t="s">
        <v>57</v>
      </c>
      <c r="B6" s="59"/>
      <c r="C6" s="59"/>
      <c r="D6" s="59"/>
      <c r="E6" s="59"/>
      <c r="F6" s="59"/>
      <c r="G6" s="59"/>
      <c r="H6" s="59"/>
      <c r="I6" s="59"/>
    </row>
    <row r="7" spans="1:9" ht="22.5" customHeight="1">
      <c r="A7" s="10"/>
      <c r="B7" s="11" t="s">
        <v>2</v>
      </c>
      <c r="C7" s="12"/>
      <c r="D7" s="60" t="s">
        <v>17</v>
      </c>
      <c r="E7" s="61"/>
      <c r="F7" s="62"/>
      <c r="G7" s="13" t="s">
        <v>23</v>
      </c>
      <c r="H7" s="14"/>
      <c r="I7" s="14"/>
    </row>
    <row r="8" spans="1:9" ht="21" customHeight="1">
      <c r="A8" s="15" t="s">
        <v>4</v>
      </c>
      <c r="B8" s="16" t="s">
        <v>5</v>
      </c>
      <c r="C8" s="17" t="s">
        <v>20</v>
      </c>
      <c r="D8" s="18" t="s">
        <v>30</v>
      </c>
      <c r="E8" s="19" t="s">
        <v>6</v>
      </c>
      <c r="F8" s="20" t="s">
        <v>7</v>
      </c>
      <c r="G8" s="21" t="s">
        <v>3</v>
      </c>
      <c r="H8" s="22"/>
      <c r="I8" s="22"/>
    </row>
    <row r="9" spans="1:9" ht="24" customHeight="1">
      <c r="A9" s="23" t="s">
        <v>8</v>
      </c>
      <c r="B9" s="24"/>
      <c r="C9" s="25"/>
      <c r="D9" s="26" t="s">
        <v>9</v>
      </c>
      <c r="E9" s="26" t="s">
        <v>10</v>
      </c>
      <c r="F9" s="26" t="s">
        <v>11</v>
      </c>
      <c r="G9" s="45" t="s">
        <v>19</v>
      </c>
      <c r="H9" s="46" t="s">
        <v>31</v>
      </c>
      <c r="I9" s="27" t="s">
        <v>24</v>
      </c>
    </row>
    <row r="10" spans="1:9" ht="21" customHeight="1">
      <c r="A10" s="42" t="s">
        <v>52</v>
      </c>
      <c r="B10" s="51"/>
      <c r="C10" s="54"/>
      <c r="D10" s="57">
        <f aca="true" t="shared" si="0" ref="D10:I10">+D11+D30</f>
        <v>48912</v>
      </c>
      <c r="E10" s="57">
        <f t="shared" si="0"/>
        <v>0</v>
      </c>
      <c r="F10" s="57">
        <f t="shared" si="0"/>
        <v>6</v>
      </c>
      <c r="G10" s="57">
        <f t="shared" si="0"/>
        <v>785723</v>
      </c>
      <c r="H10" s="57">
        <f t="shared" si="0"/>
        <v>5477</v>
      </c>
      <c r="I10" s="57">
        <f t="shared" si="0"/>
        <v>780246</v>
      </c>
    </row>
    <row r="11" spans="1:9" ht="18" customHeight="1">
      <c r="A11" s="47" t="s">
        <v>82</v>
      </c>
      <c r="C11" s="54"/>
      <c r="D11" s="57">
        <f aca="true" t="shared" si="1" ref="D11:I11">+D12+D15+D27</f>
        <v>21270</v>
      </c>
      <c r="E11" s="57">
        <f t="shared" si="1"/>
        <v>0</v>
      </c>
      <c r="F11" s="57">
        <f t="shared" si="1"/>
        <v>2</v>
      </c>
      <c r="G11" s="57">
        <f t="shared" si="1"/>
        <v>328339</v>
      </c>
      <c r="H11" s="57">
        <f t="shared" si="1"/>
        <v>100</v>
      </c>
      <c r="I11" s="57">
        <f t="shared" si="1"/>
        <v>328239</v>
      </c>
    </row>
    <row r="12" spans="1:9" ht="18" customHeight="1">
      <c r="A12" s="48" t="s">
        <v>83</v>
      </c>
      <c r="B12" s="30"/>
      <c r="C12" s="54"/>
      <c r="D12" s="55">
        <f aca="true" t="shared" si="2" ref="D12:I13">SUM(D13)</f>
        <v>250</v>
      </c>
      <c r="E12" s="55">
        <f t="shared" si="2"/>
        <v>0</v>
      </c>
      <c r="F12" s="55">
        <f t="shared" si="2"/>
        <v>0</v>
      </c>
      <c r="G12" s="55">
        <f t="shared" si="2"/>
        <v>4592</v>
      </c>
      <c r="H12" s="55">
        <f t="shared" si="2"/>
        <v>0</v>
      </c>
      <c r="I12" s="55">
        <f t="shared" si="2"/>
        <v>4592</v>
      </c>
    </row>
    <row r="13" spans="1:9" ht="18" customHeight="1">
      <c r="A13" s="47" t="s">
        <v>78</v>
      </c>
      <c r="B13" s="30"/>
      <c r="C13" s="54"/>
      <c r="D13" s="55">
        <f t="shared" si="2"/>
        <v>250</v>
      </c>
      <c r="E13" s="55">
        <f t="shared" si="2"/>
        <v>0</v>
      </c>
      <c r="F13" s="55">
        <f t="shared" si="2"/>
        <v>0</v>
      </c>
      <c r="G13" s="55">
        <f t="shared" si="2"/>
        <v>4592</v>
      </c>
      <c r="H13" s="55">
        <f t="shared" si="2"/>
        <v>0</v>
      </c>
      <c r="I13" s="55">
        <f t="shared" si="2"/>
        <v>4592</v>
      </c>
    </row>
    <row r="14" spans="1:9" ht="18.75" customHeight="1">
      <c r="A14" s="56"/>
      <c r="B14" s="44" t="s">
        <v>71</v>
      </c>
      <c r="C14" s="49" t="s">
        <v>34</v>
      </c>
      <c r="D14" s="31">
        <v>250</v>
      </c>
      <c r="E14" s="31">
        <v>0</v>
      </c>
      <c r="F14" s="31">
        <v>0</v>
      </c>
      <c r="G14" s="31">
        <f aca="true" t="shared" si="3" ref="G14:G29">SUM(H14:I14)</f>
        <v>4592</v>
      </c>
      <c r="H14" s="31">
        <v>0</v>
      </c>
      <c r="I14" s="31">
        <v>4592</v>
      </c>
    </row>
    <row r="15" spans="1:9" ht="18.75" customHeight="1">
      <c r="A15" s="47" t="s">
        <v>84</v>
      </c>
      <c r="B15" s="44"/>
      <c r="C15" s="49"/>
      <c r="D15" s="31">
        <f aca="true" t="shared" si="4" ref="D15:I15">+D16+D18</f>
        <v>17985</v>
      </c>
      <c r="E15" s="31">
        <f t="shared" si="4"/>
        <v>0</v>
      </c>
      <c r="F15" s="31">
        <f t="shared" si="4"/>
        <v>2</v>
      </c>
      <c r="G15" s="31">
        <f t="shared" si="4"/>
        <v>266309</v>
      </c>
      <c r="H15" s="31">
        <f t="shared" si="4"/>
        <v>100</v>
      </c>
      <c r="I15" s="31">
        <f t="shared" si="4"/>
        <v>266209</v>
      </c>
    </row>
    <row r="16" spans="1:9" ht="18.75" customHeight="1">
      <c r="A16" s="48" t="s">
        <v>88</v>
      </c>
      <c r="B16" s="44"/>
      <c r="C16" s="49"/>
      <c r="D16" s="31">
        <f aca="true" t="shared" si="5" ref="D16:I16">SUM(D17)</f>
        <v>66</v>
      </c>
      <c r="E16" s="31">
        <f t="shared" si="5"/>
        <v>0</v>
      </c>
      <c r="F16" s="31">
        <f t="shared" si="5"/>
        <v>0</v>
      </c>
      <c r="G16" s="31">
        <f t="shared" si="5"/>
        <v>2948</v>
      </c>
      <c r="H16" s="31">
        <f t="shared" si="5"/>
        <v>0</v>
      </c>
      <c r="I16" s="31">
        <f t="shared" si="5"/>
        <v>2948</v>
      </c>
    </row>
    <row r="17" spans="1:9" ht="15.75">
      <c r="A17" s="56"/>
      <c r="B17" s="44" t="s">
        <v>35</v>
      </c>
      <c r="C17" s="49" t="s">
        <v>59</v>
      </c>
      <c r="D17" s="31">
        <v>66</v>
      </c>
      <c r="E17" s="31">
        <v>0</v>
      </c>
      <c r="F17" s="31">
        <v>0</v>
      </c>
      <c r="G17" s="31">
        <f t="shared" si="3"/>
        <v>2948</v>
      </c>
      <c r="H17" s="31">
        <v>0</v>
      </c>
      <c r="I17" s="31">
        <v>2948</v>
      </c>
    </row>
    <row r="18" spans="1:9" ht="15.75">
      <c r="A18" s="47" t="s">
        <v>78</v>
      </c>
      <c r="B18" s="44"/>
      <c r="C18" s="49"/>
      <c r="D18" s="31">
        <f aca="true" t="shared" si="6" ref="D18:I18">SUM(D19:D26)</f>
        <v>17919</v>
      </c>
      <c r="E18" s="31">
        <f t="shared" si="6"/>
        <v>0</v>
      </c>
      <c r="F18" s="31">
        <f t="shared" si="6"/>
        <v>2</v>
      </c>
      <c r="G18" s="31">
        <f t="shared" si="6"/>
        <v>263361</v>
      </c>
      <c r="H18" s="31">
        <f t="shared" si="6"/>
        <v>100</v>
      </c>
      <c r="I18" s="31">
        <f t="shared" si="6"/>
        <v>263261</v>
      </c>
    </row>
    <row r="19" spans="1:9" ht="15.75">
      <c r="A19" s="28"/>
      <c r="B19" s="44" t="s">
        <v>63</v>
      </c>
      <c r="C19" s="49" t="s">
        <v>39</v>
      </c>
      <c r="D19" s="31">
        <v>172</v>
      </c>
      <c r="E19" s="31">
        <v>0</v>
      </c>
      <c r="F19" s="31">
        <v>0</v>
      </c>
      <c r="G19" s="31">
        <f t="shared" si="3"/>
        <v>2075</v>
      </c>
      <c r="H19" s="31">
        <v>0</v>
      </c>
      <c r="I19" s="31">
        <v>2075</v>
      </c>
    </row>
    <row r="20" spans="1:9" ht="15.75">
      <c r="A20" s="28"/>
      <c r="B20" s="44" t="s">
        <v>64</v>
      </c>
      <c r="C20" s="49" t="s">
        <v>42</v>
      </c>
      <c r="D20" s="31">
        <v>1449</v>
      </c>
      <c r="E20" s="31">
        <v>0</v>
      </c>
      <c r="F20" s="31">
        <v>2</v>
      </c>
      <c r="G20" s="31">
        <f t="shared" si="3"/>
        <v>20194</v>
      </c>
      <c r="H20" s="31">
        <v>100</v>
      </c>
      <c r="I20" s="31">
        <v>20094</v>
      </c>
    </row>
    <row r="21" spans="1:9" ht="15.75">
      <c r="A21" s="28"/>
      <c r="B21" s="44" t="s">
        <v>67</v>
      </c>
      <c r="C21" s="49" t="s">
        <v>65</v>
      </c>
      <c r="D21" s="31">
        <v>125</v>
      </c>
      <c r="E21" s="31">
        <v>0</v>
      </c>
      <c r="F21" s="31">
        <v>0</v>
      </c>
      <c r="G21" s="31">
        <f t="shared" si="3"/>
        <v>1391</v>
      </c>
      <c r="H21" s="31">
        <v>0</v>
      </c>
      <c r="I21" s="31">
        <v>1391</v>
      </c>
    </row>
    <row r="22" spans="1:9" ht="15.75">
      <c r="A22" s="28"/>
      <c r="B22" s="44" t="s">
        <v>70</v>
      </c>
      <c r="C22" s="49" t="s">
        <v>68</v>
      </c>
      <c r="D22" s="31">
        <v>500</v>
      </c>
      <c r="E22" s="31">
        <v>0</v>
      </c>
      <c r="F22" s="31">
        <v>0</v>
      </c>
      <c r="G22" s="31">
        <f t="shared" si="3"/>
        <v>5626</v>
      </c>
      <c r="H22" s="31">
        <v>0</v>
      </c>
      <c r="I22" s="53">
        <v>5626</v>
      </c>
    </row>
    <row r="23" spans="1:9" ht="15.75">
      <c r="A23" s="28"/>
      <c r="B23" s="44" t="s">
        <v>35</v>
      </c>
      <c r="C23" s="49" t="s">
        <v>34</v>
      </c>
      <c r="D23" s="31">
        <v>6968</v>
      </c>
      <c r="E23" s="31">
        <v>0</v>
      </c>
      <c r="F23" s="31">
        <v>0</v>
      </c>
      <c r="G23" s="31">
        <f t="shared" si="3"/>
        <v>88058</v>
      </c>
      <c r="H23" s="31">
        <v>0</v>
      </c>
      <c r="I23" s="53">
        <v>88058</v>
      </c>
    </row>
    <row r="24" spans="1:9" ht="15.75">
      <c r="A24" s="28"/>
      <c r="B24" s="44" t="s">
        <v>35</v>
      </c>
      <c r="C24" s="49" t="s">
        <v>48</v>
      </c>
      <c r="D24" s="31">
        <v>2360</v>
      </c>
      <c r="E24" s="31">
        <v>0</v>
      </c>
      <c r="F24" s="31">
        <v>0</v>
      </c>
      <c r="G24" s="31">
        <f t="shared" si="3"/>
        <v>62202</v>
      </c>
      <c r="H24" s="31">
        <v>0</v>
      </c>
      <c r="I24" s="53">
        <v>62202</v>
      </c>
    </row>
    <row r="25" spans="1:9" ht="15.75">
      <c r="A25" s="28"/>
      <c r="B25" s="44" t="s">
        <v>35</v>
      </c>
      <c r="C25" s="49" t="s">
        <v>50</v>
      </c>
      <c r="D25" s="31">
        <v>6305</v>
      </c>
      <c r="E25" s="31">
        <v>0</v>
      </c>
      <c r="F25" s="31">
        <v>0</v>
      </c>
      <c r="G25" s="31">
        <f t="shared" si="3"/>
        <v>83715</v>
      </c>
      <c r="H25" s="31">
        <v>0</v>
      </c>
      <c r="I25" s="53">
        <v>83715</v>
      </c>
    </row>
    <row r="26" spans="1:9" ht="15.75">
      <c r="A26" s="28"/>
      <c r="B26" s="44" t="s">
        <v>77</v>
      </c>
      <c r="C26" s="49" t="s">
        <v>73</v>
      </c>
      <c r="D26" s="31">
        <v>40</v>
      </c>
      <c r="E26" s="31">
        <v>0</v>
      </c>
      <c r="F26" s="31">
        <v>0</v>
      </c>
      <c r="G26" s="31">
        <f t="shared" si="3"/>
        <v>100</v>
      </c>
      <c r="H26" s="31">
        <v>0</v>
      </c>
      <c r="I26" s="31">
        <v>100</v>
      </c>
    </row>
    <row r="27" spans="1:9" ht="15.75">
      <c r="A27" s="48" t="s">
        <v>85</v>
      </c>
      <c r="B27" s="44"/>
      <c r="C27" s="49"/>
      <c r="D27" s="31">
        <f aca="true" t="shared" si="7" ref="D27:I28">SUM(D28)</f>
        <v>3035</v>
      </c>
      <c r="E27" s="31">
        <f t="shared" si="7"/>
        <v>0</v>
      </c>
      <c r="F27" s="31">
        <f t="shared" si="7"/>
        <v>0</v>
      </c>
      <c r="G27" s="31">
        <f t="shared" si="7"/>
        <v>57438</v>
      </c>
      <c r="H27" s="31">
        <f t="shared" si="7"/>
        <v>0</v>
      </c>
      <c r="I27" s="31">
        <f t="shared" si="7"/>
        <v>57438</v>
      </c>
    </row>
    <row r="28" spans="1:9" ht="15.75">
      <c r="A28" s="47" t="s">
        <v>78</v>
      </c>
      <c r="B28" s="44"/>
      <c r="C28" s="49"/>
      <c r="D28" s="31">
        <f t="shared" si="7"/>
        <v>3035</v>
      </c>
      <c r="E28" s="31">
        <f t="shared" si="7"/>
        <v>0</v>
      </c>
      <c r="F28" s="31">
        <f t="shared" si="7"/>
        <v>0</v>
      </c>
      <c r="G28" s="31">
        <f t="shared" si="7"/>
        <v>57438</v>
      </c>
      <c r="H28" s="31">
        <f t="shared" si="7"/>
        <v>0</v>
      </c>
      <c r="I28" s="31">
        <f t="shared" si="7"/>
        <v>57438</v>
      </c>
    </row>
    <row r="29" spans="1:9" ht="15.75">
      <c r="A29" s="43" t="s">
        <v>86</v>
      </c>
      <c r="B29" s="44" t="s">
        <v>72</v>
      </c>
      <c r="C29" s="49" t="s">
        <v>50</v>
      </c>
      <c r="D29" s="31">
        <v>3035</v>
      </c>
      <c r="E29" s="31">
        <v>0</v>
      </c>
      <c r="F29" s="31">
        <v>0</v>
      </c>
      <c r="G29" s="31">
        <f t="shared" si="3"/>
        <v>57438</v>
      </c>
      <c r="H29" s="31">
        <v>0</v>
      </c>
      <c r="I29" s="53">
        <v>57438</v>
      </c>
    </row>
    <row r="30" spans="1:9" ht="15.75">
      <c r="A30" s="50" t="s">
        <v>53</v>
      </c>
      <c r="B30" s="44"/>
      <c r="C30" s="49"/>
      <c r="D30" s="52">
        <f aca="true" t="shared" si="8" ref="D30:I30">+D31+D36+D43+D63+D66</f>
        <v>27642</v>
      </c>
      <c r="E30" s="52">
        <f t="shared" si="8"/>
        <v>0</v>
      </c>
      <c r="F30" s="52">
        <f t="shared" si="8"/>
        <v>4</v>
      </c>
      <c r="G30" s="52">
        <f t="shared" si="8"/>
        <v>457384</v>
      </c>
      <c r="H30" s="52">
        <f t="shared" si="8"/>
        <v>5377</v>
      </c>
      <c r="I30" s="52">
        <f t="shared" si="8"/>
        <v>452007</v>
      </c>
    </row>
    <row r="31" spans="1:9" ht="15.75">
      <c r="A31" s="48" t="s">
        <v>54</v>
      </c>
      <c r="B31" s="44"/>
      <c r="C31" s="49"/>
      <c r="D31" s="31">
        <f aca="true" t="shared" si="9" ref="D31:I31">SUM(D32)</f>
        <v>1748</v>
      </c>
      <c r="E31" s="31">
        <f t="shared" si="9"/>
        <v>0</v>
      </c>
      <c r="F31" s="31">
        <f t="shared" si="9"/>
        <v>0</v>
      </c>
      <c r="G31" s="31">
        <f t="shared" si="9"/>
        <v>30097</v>
      </c>
      <c r="H31" s="31">
        <f t="shared" si="9"/>
        <v>0</v>
      </c>
      <c r="I31" s="31">
        <f t="shared" si="9"/>
        <v>30097</v>
      </c>
    </row>
    <row r="32" spans="1:9" ht="15.75">
      <c r="A32" s="48" t="s">
        <v>90</v>
      </c>
      <c r="B32" s="44"/>
      <c r="C32" s="49"/>
      <c r="D32" s="31">
        <f aca="true" t="shared" si="10" ref="D32:I32">SUM(D33:D35)</f>
        <v>1748</v>
      </c>
      <c r="E32" s="31">
        <f t="shared" si="10"/>
        <v>0</v>
      </c>
      <c r="F32" s="31">
        <f t="shared" si="10"/>
        <v>0</v>
      </c>
      <c r="G32" s="31">
        <f t="shared" si="10"/>
        <v>30097</v>
      </c>
      <c r="H32" s="31">
        <f t="shared" si="10"/>
        <v>0</v>
      </c>
      <c r="I32" s="31">
        <f t="shared" si="10"/>
        <v>30097</v>
      </c>
    </row>
    <row r="33" spans="1:9" ht="15.75">
      <c r="A33" s="43"/>
      <c r="B33" s="44" t="s">
        <v>37</v>
      </c>
      <c r="C33" s="49" t="s">
        <v>33</v>
      </c>
      <c r="D33" s="31">
        <v>31</v>
      </c>
      <c r="E33" s="31">
        <v>0</v>
      </c>
      <c r="F33" s="31">
        <v>0</v>
      </c>
      <c r="G33" s="31">
        <f>SUM(H33:I33)</f>
        <v>62</v>
      </c>
      <c r="H33" s="31">
        <v>0</v>
      </c>
      <c r="I33" s="31">
        <v>62</v>
      </c>
    </row>
    <row r="34" spans="1:9" ht="15.75">
      <c r="A34" s="43"/>
      <c r="B34" s="44" t="s">
        <v>37</v>
      </c>
      <c r="C34" s="49" t="s">
        <v>39</v>
      </c>
      <c r="D34" s="31">
        <v>1177</v>
      </c>
      <c r="E34" s="31">
        <v>0</v>
      </c>
      <c r="F34" s="31">
        <v>0</v>
      </c>
      <c r="G34" s="31">
        <v>20485</v>
      </c>
      <c r="H34" s="31">
        <v>0</v>
      </c>
      <c r="I34" s="31">
        <v>20485</v>
      </c>
    </row>
    <row r="35" spans="1:9" ht="15.75">
      <c r="A35" s="43"/>
      <c r="B35" s="44" t="s">
        <v>40</v>
      </c>
      <c r="C35" s="49" t="s">
        <v>39</v>
      </c>
      <c r="D35" s="31">
        <v>540</v>
      </c>
      <c r="E35" s="31">
        <v>0</v>
      </c>
      <c r="F35" s="31">
        <v>0</v>
      </c>
      <c r="G35" s="31">
        <v>9550</v>
      </c>
      <c r="H35" s="31">
        <v>0</v>
      </c>
      <c r="I35" s="31">
        <v>9550</v>
      </c>
    </row>
    <row r="36" spans="1:9" ht="15.75">
      <c r="A36" s="48" t="s">
        <v>79</v>
      </c>
      <c r="B36" s="44"/>
      <c r="C36" s="49"/>
      <c r="D36" s="31">
        <f aca="true" t="shared" si="11" ref="D36:I36">+D37+D39</f>
        <v>3158</v>
      </c>
      <c r="E36" s="31">
        <f t="shared" si="11"/>
        <v>0</v>
      </c>
      <c r="F36" s="31">
        <f t="shared" si="11"/>
        <v>2</v>
      </c>
      <c r="G36" s="31">
        <f t="shared" si="11"/>
        <v>55286</v>
      </c>
      <c r="H36" s="31">
        <f t="shared" si="11"/>
        <v>200</v>
      </c>
      <c r="I36" s="31">
        <f t="shared" si="11"/>
        <v>55086</v>
      </c>
    </row>
    <row r="37" spans="1:9" ht="15.75">
      <c r="A37" s="47" t="s">
        <v>91</v>
      </c>
      <c r="B37" s="44"/>
      <c r="C37" s="49"/>
      <c r="D37" s="31">
        <f aca="true" t="shared" si="12" ref="D37:I37">SUM(D38)</f>
        <v>60</v>
      </c>
      <c r="E37" s="31">
        <f t="shared" si="12"/>
        <v>0</v>
      </c>
      <c r="F37" s="31">
        <f t="shared" si="12"/>
        <v>0</v>
      </c>
      <c r="G37" s="31">
        <f t="shared" si="12"/>
        <v>200</v>
      </c>
      <c r="H37" s="31">
        <f t="shared" si="12"/>
        <v>200</v>
      </c>
      <c r="I37" s="31">
        <f t="shared" si="12"/>
        <v>0</v>
      </c>
    </row>
    <row r="38" spans="1:9" ht="15.75">
      <c r="A38" s="43"/>
      <c r="B38" s="44" t="s">
        <v>60</v>
      </c>
      <c r="C38" s="49" t="s">
        <v>41</v>
      </c>
      <c r="D38" s="31">
        <v>60</v>
      </c>
      <c r="E38" s="31">
        <v>0</v>
      </c>
      <c r="F38" s="31">
        <v>0</v>
      </c>
      <c r="G38" s="31">
        <f aca="true" t="shared" si="13" ref="G38:G62">SUM(H38:I38)</f>
        <v>200</v>
      </c>
      <c r="H38" s="31">
        <v>200</v>
      </c>
      <c r="I38" s="31">
        <v>0</v>
      </c>
    </row>
    <row r="39" spans="1:9" ht="15.75">
      <c r="A39" s="48" t="s">
        <v>90</v>
      </c>
      <c r="B39" s="44"/>
      <c r="C39" s="49"/>
      <c r="D39" s="31">
        <f aca="true" t="shared" si="14" ref="D39:I39">SUM(D40:D42)</f>
        <v>3098</v>
      </c>
      <c r="E39" s="31">
        <f t="shared" si="14"/>
        <v>0</v>
      </c>
      <c r="F39" s="31">
        <f t="shared" si="14"/>
        <v>2</v>
      </c>
      <c r="G39" s="31">
        <f t="shared" si="14"/>
        <v>55086</v>
      </c>
      <c r="H39" s="31">
        <f t="shared" si="14"/>
        <v>0</v>
      </c>
      <c r="I39" s="31">
        <f t="shared" si="14"/>
        <v>55086</v>
      </c>
    </row>
    <row r="40" spans="1:9" ht="15.75">
      <c r="A40" s="43"/>
      <c r="B40" s="44" t="s">
        <v>38</v>
      </c>
      <c r="C40" s="49" t="s">
        <v>33</v>
      </c>
      <c r="D40" s="31">
        <v>92</v>
      </c>
      <c r="E40" s="31">
        <v>0</v>
      </c>
      <c r="F40" s="31">
        <v>0</v>
      </c>
      <c r="G40" s="31">
        <f t="shared" si="13"/>
        <v>1301</v>
      </c>
      <c r="H40" s="31">
        <v>0</v>
      </c>
      <c r="I40" s="31">
        <v>1301</v>
      </c>
    </row>
    <row r="41" spans="1:9" ht="15.75">
      <c r="A41" s="43"/>
      <c r="B41" s="44" t="s">
        <v>38</v>
      </c>
      <c r="C41" s="49" t="s">
        <v>39</v>
      </c>
      <c r="D41" s="31">
        <v>1413</v>
      </c>
      <c r="E41" s="31">
        <v>0</v>
      </c>
      <c r="F41" s="31">
        <v>0</v>
      </c>
      <c r="G41" s="31">
        <f t="shared" si="13"/>
        <v>30580</v>
      </c>
      <c r="H41" s="31">
        <v>0</v>
      </c>
      <c r="I41" s="31">
        <v>30580</v>
      </c>
    </row>
    <row r="42" spans="1:9" ht="15.75">
      <c r="A42" s="43"/>
      <c r="B42" s="44" t="s">
        <v>43</v>
      </c>
      <c r="C42" s="49" t="s">
        <v>42</v>
      </c>
      <c r="D42" s="31">
        <v>1593</v>
      </c>
      <c r="E42" s="31">
        <v>0</v>
      </c>
      <c r="F42" s="31">
        <v>2</v>
      </c>
      <c r="G42" s="31">
        <f t="shared" si="13"/>
        <v>23205</v>
      </c>
      <c r="H42" s="31">
        <v>0</v>
      </c>
      <c r="I42" s="31">
        <v>23205</v>
      </c>
    </row>
    <row r="43" spans="1:9" ht="15.75">
      <c r="A43" s="48" t="s">
        <v>80</v>
      </c>
      <c r="B43" s="44"/>
      <c r="C43" s="49"/>
      <c r="D43" s="31">
        <f aca="true" t="shared" si="15" ref="D43:I43">+D44+D50</f>
        <v>22495</v>
      </c>
      <c r="E43" s="31">
        <f t="shared" si="15"/>
        <v>0</v>
      </c>
      <c r="F43" s="31">
        <f t="shared" si="15"/>
        <v>1</v>
      </c>
      <c r="G43" s="31">
        <f t="shared" si="15"/>
        <v>367136</v>
      </c>
      <c r="H43" s="31">
        <f t="shared" si="15"/>
        <v>5177</v>
      </c>
      <c r="I43" s="31">
        <f t="shared" si="15"/>
        <v>361959</v>
      </c>
    </row>
    <row r="44" spans="1:9" ht="15.75">
      <c r="A44" s="47" t="s">
        <v>91</v>
      </c>
      <c r="B44" s="44"/>
      <c r="C44" s="49"/>
      <c r="D44" s="31">
        <f aca="true" t="shared" si="16" ref="D44:I44">SUM(D45:D49)</f>
        <v>625</v>
      </c>
      <c r="E44" s="31">
        <f t="shared" si="16"/>
        <v>0</v>
      </c>
      <c r="F44" s="31">
        <f t="shared" si="16"/>
        <v>0</v>
      </c>
      <c r="G44" s="31">
        <f t="shared" si="16"/>
        <v>16377</v>
      </c>
      <c r="H44" s="31">
        <f t="shared" si="16"/>
        <v>4877</v>
      </c>
      <c r="I44" s="31">
        <f t="shared" si="16"/>
        <v>11500</v>
      </c>
    </row>
    <row r="45" spans="1:9" ht="15.75">
      <c r="A45" s="28"/>
      <c r="B45" s="44" t="s">
        <v>58</v>
      </c>
      <c r="C45" s="49" t="s">
        <v>59</v>
      </c>
      <c r="D45" s="31">
        <v>135</v>
      </c>
      <c r="E45" s="31">
        <v>0</v>
      </c>
      <c r="F45" s="31">
        <v>0</v>
      </c>
      <c r="G45" s="31">
        <f t="shared" si="13"/>
        <v>2777</v>
      </c>
      <c r="H45" s="31">
        <v>2777</v>
      </c>
      <c r="I45" s="31">
        <v>0</v>
      </c>
    </row>
    <row r="46" spans="1:9" ht="15.75">
      <c r="A46" s="43"/>
      <c r="B46" s="44" t="s">
        <v>61</v>
      </c>
      <c r="C46" s="49" t="s">
        <v>45</v>
      </c>
      <c r="D46" s="31">
        <v>10</v>
      </c>
      <c r="E46" s="31">
        <v>0</v>
      </c>
      <c r="F46" s="31">
        <v>0</v>
      </c>
      <c r="G46" s="31">
        <f t="shared" si="13"/>
        <v>100</v>
      </c>
      <c r="H46" s="31">
        <v>100</v>
      </c>
      <c r="I46" s="31">
        <v>0</v>
      </c>
    </row>
    <row r="47" spans="1:9" ht="15.75">
      <c r="A47" s="43"/>
      <c r="B47" s="44" t="s">
        <v>46</v>
      </c>
      <c r="C47" s="49" t="s">
        <v>68</v>
      </c>
      <c r="D47" s="31">
        <v>300</v>
      </c>
      <c r="E47" s="31">
        <v>0</v>
      </c>
      <c r="F47" s="31">
        <v>0</v>
      </c>
      <c r="G47" s="31">
        <f t="shared" si="13"/>
        <v>6000</v>
      </c>
      <c r="H47" s="31">
        <v>0</v>
      </c>
      <c r="I47" s="31">
        <v>6000</v>
      </c>
    </row>
    <row r="48" spans="1:9" ht="15.75">
      <c r="A48" s="43"/>
      <c r="B48" s="44" t="s">
        <v>46</v>
      </c>
      <c r="C48" s="49" t="s">
        <v>47</v>
      </c>
      <c r="D48" s="31">
        <v>80</v>
      </c>
      <c r="E48" s="31">
        <v>0</v>
      </c>
      <c r="F48" s="31">
        <v>0</v>
      </c>
      <c r="G48" s="31">
        <f t="shared" si="13"/>
        <v>5500</v>
      </c>
      <c r="H48" s="31">
        <v>0</v>
      </c>
      <c r="I48" s="31">
        <v>5500</v>
      </c>
    </row>
    <row r="49" spans="1:9" ht="15.75">
      <c r="A49" s="43"/>
      <c r="B49" s="44" t="s">
        <v>61</v>
      </c>
      <c r="C49" s="49" t="s">
        <v>51</v>
      </c>
      <c r="D49" s="31">
        <v>100</v>
      </c>
      <c r="E49" s="31">
        <v>0</v>
      </c>
      <c r="F49" s="31">
        <v>0</v>
      </c>
      <c r="G49" s="31">
        <f>SUM(H49:I49)</f>
        <v>2000</v>
      </c>
      <c r="H49" s="31">
        <v>2000</v>
      </c>
      <c r="I49" s="31">
        <v>0</v>
      </c>
    </row>
    <row r="50" spans="1:9" ht="15.75">
      <c r="A50" s="48" t="s">
        <v>90</v>
      </c>
      <c r="B50" s="44"/>
      <c r="C50" s="49"/>
      <c r="D50" s="31">
        <f aca="true" t="shared" si="17" ref="D50:I50">SUM(D51:D62)</f>
        <v>21870</v>
      </c>
      <c r="E50" s="31">
        <f t="shared" si="17"/>
        <v>0</v>
      </c>
      <c r="F50" s="31">
        <f t="shared" si="17"/>
        <v>1</v>
      </c>
      <c r="G50" s="31">
        <f t="shared" si="17"/>
        <v>350759</v>
      </c>
      <c r="H50" s="31">
        <f t="shared" si="17"/>
        <v>300</v>
      </c>
      <c r="I50" s="31">
        <f t="shared" si="17"/>
        <v>350459</v>
      </c>
    </row>
    <row r="51" spans="1:9" ht="15.75">
      <c r="A51" s="43"/>
      <c r="B51" s="44" t="s">
        <v>62</v>
      </c>
      <c r="C51" s="49" t="s">
        <v>36</v>
      </c>
      <c r="D51" s="31">
        <v>747</v>
      </c>
      <c r="E51" s="31">
        <v>0</v>
      </c>
      <c r="F51" s="31">
        <v>0</v>
      </c>
      <c r="G51" s="31">
        <f t="shared" si="13"/>
        <v>13530</v>
      </c>
      <c r="H51" s="31">
        <v>300</v>
      </c>
      <c r="I51" s="31">
        <v>13230</v>
      </c>
    </row>
    <row r="52" spans="1:9" ht="15.75">
      <c r="A52" s="43"/>
      <c r="B52" s="44" t="s">
        <v>46</v>
      </c>
      <c r="C52" s="49" t="s">
        <v>33</v>
      </c>
      <c r="D52" s="31">
        <v>630</v>
      </c>
      <c r="E52" s="31">
        <v>0</v>
      </c>
      <c r="F52" s="31">
        <v>0</v>
      </c>
      <c r="G52" s="31">
        <f t="shared" si="13"/>
        <v>2601</v>
      </c>
      <c r="H52" s="31">
        <v>0</v>
      </c>
      <c r="I52" s="31">
        <v>2601</v>
      </c>
    </row>
    <row r="53" spans="1:9" ht="15.75">
      <c r="A53" s="43"/>
      <c r="B53" s="44" t="s">
        <v>46</v>
      </c>
      <c r="C53" s="49" t="s">
        <v>39</v>
      </c>
      <c r="D53" s="31">
        <v>880</v>
      </c>
      <c r="E53" s="31">
        <v>0</v>
      </c>
      <c r="F53" s="31">
        <v>1</v>
      </c>
      <c r="G53" s="31">
        <f t="shared" si="13"/>
        <v>13563</v>
      </c>
      <c r="H53" s="31">
        <v>0</v>
      </c>
      <c r="I53" s="31">
        <v>13563</v>
      </c>
    </row>
    <row r="54" spans="1:9" ht="15.75">
      <c r="A54" s="43"/>
      <c r="B54" s="44" t="s">
        <v>46</v>
      </c>
      <c r="C54" s="49" t="s">
        <v>41</v>
      </c>
      <c r="D54" s="31">
        <v>50</v>
      </c>
      <c r="E54" s="31">
        <v>0</v>
      </c>
      <c r="F54" s="31">
        <v>0</v>
      </c>
      <c r="G54" s="31">
        <f t="shared" si="13"/>
        <v>3110</v>
      </c>
      <c r="H54" s="31">
        <v>0</v>
      </c>
      <c r="I54" s="31">
        <v>3110</v>
      </c>
    </row>
    <row r="55" spans="1:9" ht="15.75">
      <c r="A55" s="43"/>
      <c r="B55" s="44" t="s">
        <v>44</v>
      </c>
      <c r="C55" s="49" t="s">
        <v>42</v>
      </c>
      <c r="D55" s="31">
        <v>3511</v>
      </c>
      <c r="E55" s="31">
        <v>0</v>
      </c>
      <c r="F55" s="31">
        <v>0</v>
      </c>
      <c r="G55" s="31">
        <f t="shared" si="13"/>
        <v>72836</v>
      </c>
      <c r="H55" s="31">
        <v>0</v>
      </c>
      <c r="I55" s="31">
        <v>72836</v>
      </c>
    </row>
    <row r="56" spans="1:9" ht="15.75">
      <c r="A56" s="43"/>
      <c r="B56" s="44" t="s">
        <v>66</v>
      </c>
      <c r="C56" s="49" t="s">
        <v>65</v>
      </c>
      <c r="D56" s="31">
        <v>2919</v>
      </c>
      <c r="E56" s="31">
        <v>0</v>
      </c>
      <c r="F56" s="31">
        <v>0</v>
      </c>
      <c r="G56" s="31">
        <f t="shared" si="13"/>
        <v>57325</v>
      </c>
      <c r="H56" s="31">
        <v>0</v>
      </c>
      <c r="I56" s="31">
        <v>57325</v>
      </c>
    </row>
    <row r="57" spans="1:9" ht="15.75">
      <c r="A57" s="43"/>
      <c r="B57" s="44" t="s">
        <v>69</v>
      </c>
      <c r="C57" s="49" t="s">
        <v>68</v>
      </c>
      <c r="D57" s="31">
        <v>4490</v>
      </c>
      <c r="E57" s="31">
        <v>0</v>
      </c>
      <c r="F57" s="31">
        <v>0</v>
      </c>
      <c r="G57" s="31">
        <f t="shared" si="13"/>
        <v>54407</v>
      </c>
      <c r="H57" s="31">
        <v>0</v>
      </c>
      <c r="I57" s="31">
        <v>54407</v>
      </c>
    </row>
    <row r="58" spans="1:9" ht="15.75">
      <c r="A58" s="43"/>
      <c r="B58" s="44" t="s">
        <v>46</v>
      </c>
      <c r="C58" s="49" t="s">
        <v>34</v>
      </c>
      <c r="D58" s="31">
        <v>1918</v>
      </c>
      <c r="E58" s="31">
        <v>0</v>
      </c>
      <c r="F58" s="31">
        <v>0</v>
      </c>
      <c r="G58" s="31">
        <f t="shared" si="13"/>
        <v>26729</v>
      </c>
      <c r="H58" s="31">
        <v>0</v>
      </c>
      <c r="I58" s="31">
        <v>26729</v>
      </c>
    </row>
    <row r="59" spans="1:9" ht="15.75">
      <c r="A59" s="43"/>
      <c r="B59" s="44" t="s">
        <v>49</v>
      </c>
      <c r="C59" s="49" t="s">
        <v>48</v>
      </c>
      <c r="D59" s="31">
        <v>1267</v>
      </c>
      <c r="E59" s="31">
        <v>0</v>
      </c>
      <c r="F59" s="31">
        <v>0</v>
      </c>
      <c r="G59" s="31">
        <f t="shared" si="13"/>
        <v>32980</v>
      </c>
      <c r="H59" s="31">
        <v>0</v>
      </c>
      <c r="I59" s="31">
        <v>32980</v>
      </c>
    </row>
    <row r="60" spans="1:9" ht="15.75">
      <c r="A60" s="43"/>
      <c r="B60" s="44" t="s">
        <v>46</v>
      </c>
      <c r="C60" s="49" t="s">
        <v>50</v>
      </c>
      <c r="D60" s="31">
        <v>5231</v>
      </c>
      <c r="E60" s="31">
        <v>0</v>
      </c>
      <c r="F60" s="31">
        <v>0</v>
      </c>
      <c r="G60" s="31">
        <f t="shared" si="13"/>
        <v>68198</v>
      </c>
      <c r="H60" s="31">
        <v>0</v>
      </c>
      <c r="I60" s="31">
        <v>68198</v>
      </c>
    </row>
    <row r="61" spans="1:9" ht="15.75">
      <c r="A61" s="43"/>
      <c r="B61" s="44" t="s">
        <v>46</v>
      </c>
      <c r="C61" s="49" t="s">
        <v>87</v>
      </c>
      <c r="D61" s="31">
        <v>157</v>
      </c>
      <c r="E61" s="31">
        <v>0</v>
      </c>
      <c r="F61" s="31">
        <v>0</v>
      </c>
      <c r="G61" s="31">
        <f>SUM(H61:I61)</f>
        <v>4980</v>
      </c>
      <c r="H61" s="31">
        <v>0</v>
      </c>
      <c r="I61" s="31">
        <v>4980</v>
      </c>
    </row>
    <row r="62" spans="1:9" ht="15.75">
      <c r="A62" s="43"/>
      <c r="B62" s="44" t="s">
        <v>46</v>
      </c>
      <c r="C62" s="49" t="s">
        <v>51</v>
      </c>
      <c r="D62" s="31">
        <v>70</v>
      </c>
      <c r="E62" s="31">
        <v>0</v>
      </c>
      <c r="F62" s="31">
        <v>0</v>
      </c>
      <c r="G62" s="31">
        <f t="shared" si="13"/>
        <v>500</v>
      </c>
      <c r="H62" s="31">
        <v>0</v>
      </c>
      <c r="I62" s="31">
        <v>500</v>
      </c>
    </row>
    <row r="63" spans="1:9" ht="15.75">
      <c r="A63" s="48" t="s">
        <v>81</v>
      </c>
      <c r="B63" s="44"/>
      <c r="C63" s="49"/>
      <c r="D63" s="31">
        <f aca="true" t="shared" si="18" ref="D63:I64">SUM(D64)</f>
        <v>241</v>
      </c>
      <c r="E63" s="31">
        <f t="shared" si="18"/>
        <v>0</v>
      </c>
      <c r="F63" s="31">
        <f t="shared" si="18"/>
        <v>0</v>
      </c>
      <c r="G63" s="31">
        <f t="shared" si="18"/>
        <v>2672</v>
      </c>
      <c r="H63" s="31">
        <f t="shared" si="18"/>
        <v>0</v>
      </c>
      <c r="I63" s="31">
        <f t="shared" si="18"/>
        <v>2672</v>
      </c>
    </row>
    <row r="64" spans="1:9" ht="15.75">
      <c r="A64" s="48" t="s">
        <v>90</v>
      </c>
      <c r="B64" s="44"/>
      <c r="C64" s="49"/>
      <c r="D64" s="31">
        <f t="shared" si="18"/>
        <v>241</v>
      </c>
      <c r="E64" s="31">
        <f t="shared" si="18"/>
        <v>0</v>
      </c>
      <c r="F64" s="31">
        <f t="shared" si="18"/>
        <v>0</v>
      </c>
      <c r="G64" s="31">
        <f t="shared" si="18"/>
        <v>2672</v>
      </c>
      <c r="H64" s="31">
        <f t="shared" si="18"/>
        <v>0</v>
      </c>
      <c r="I64" s="31">
        <f t="shared" si="18"/>
        <v>2672</v>
      </c>
    </row>
    <row r="65" spans="1:9" ht="15.75">
      <c r="A65" s="43"/>
      <c r="B65" s="44" t="s">
        <v>76</v>
      </c>
      <c r="C65" s="49" t="s">
        <v>51</v>
      </c>
      <c r="D65" s="31">
        <v>241</v>
      </c>
      <c r="E65" s="31">
        <v>0</v>
      </c>
      <c r="F65" s="31">
        <v>0</v>
      </c>
      <c r="G65" s="31">
        <f>SUM(H65:I65)</f>
        <v>2672</v>
      </c>
      <c r="H65" s="31">
        <v>0</v>
      </c>
      <c r="I65" s="31">
        <v>2672</v>
      </c>
    </row>
    <row r="66" spans="1:9" ht="15.75">
      <c r="A66" s="48" t="s">
        <v>89</v>
      </c>
      <c r="B66" s="44"/>
      <c r="C66" s="49"/>
      <c r="D66" s="31">
        <f aca="true" t="shared" si="19" ref="D66:I67">SUM(D67)</f>
        <v>0</v>
      </c>
      <c r="E66" s="31">
        <f t="shared" si="19"/>
        <v>0</v>
      </c>
      <c r="F66" s="31">
        <f t="shared" si="19"/>
        <v>1</v>
      </c>
      <c r="G66" s="31">
        <f t="shared" si="19"/>
        <v>2193</v>
      </c>
      <c r="H66" s="31">
        <f t="shared" si="19"/>
        <v>0</v>
      </c>
      <c r="I66" s="31">
        <f t="shared" si="19"/>
        <v>2193</v>
      </c>
    </row>
    <row r="67" spans="1:9" ht="15.75">
      <c r="A67" s="48" t="s">
        <v>90</v>
      </c>
      <c r="B67" s="44"/>
      <c r="C67" s="49"/>
      <c r="D67" s="31">
        <f t="shared" si="19"/>
        <v>0</v>
      </c>
      <c r="E67" s="31">
        <f t="shared" si="19"/>
        <v>0</v>
      </c>
      <c r="F67" s="31">
        <f t="shared" si="19"/>
        <v>1</v>
      </c>
      <c r="G67" s="31">
        <f t="shared" si="19"/>
        <v>2193</v>
      </c>
      <c r="H67" s="31">
        <f t="shared" si="19"/>
        <v>0</v>
      </c>
      <c r="I67" s="31">
        <f t="shared" si="19"/>
        <v>2193</v>
      </c>
    </row>
    <row r="68" spans="1:9" ht="15.75">
      <c r="A68" s="43"/>
      <c r="B68" s="44" t="s">
        <v>75</v>
      </c>
      <c r="C68" s="49" t="s">
        <v>74</v>
      </c>
      <c r="D68" s="31">
        <v>0</v>
      </c>
      <c r="E68" s="31">
        <v>0</v>
      </c>
      <c r="F68" s="31">
        <v>1</v>
      </c>
      <c r="G68" s="31">
        <f>SUM(H68:I68)</f>
        <v>2193</v>
      </c>
      <c r="H68" s="31">
        <v>0</v>
      </c>
      <c r="I68" s="31">
        <v>2193</v>
      </c>
    </row>
    <row r="69" spans="1:9" ht="15.75">
      <c r="A69" s="32"/>
      <c r="B69" s="33"/>
      <c r="C69" s="34"/>
      <c r="D69" s="35"/>
      <c r="E69" s="35"/>
      <c r="F69" s="35"/>
      <c r="G69" s="35"/>
      <c r="H69" s="35"/>
      <c r="I69" s="34"/>
    </row>
    <row r="70" spans="1:9" ht="16.5">
      <c r="A70" s="29"/>
      <c r="B70" s="29"/>
      <c r="C70" s="31"/>
      <c r="D70" s="31"/>
      <c r="E70" s="31"/>
      <c r="F70" s="31"/>
      <c r="G70" s="9"/>
      <c r="H70" s="31"/>
      <c r="I70" s="31"/>
    </row>
    <row r="71" spans="1:9" ht="16.5">
      <c r="A71" s="9"/>
      <c r="B71" s="9"/>
      <c r="C71" s="9"/>
      <c r="D71" s="9"/>
      <c r="E71" s="36" t="s">
        <v>16</v>
      </c>
      <c r="F71" s="9"/>
      <c r="G71" s="9"/>
      <c r="H71" s="9"/>
      <c r="I71" s="9"/>
    </row>
    <row r="72" spans="1:9" ht="16.5">
      <c r="A72" s="36" t="s">
        <v>15</v>
      </c>
      <c r="B72" s="36" t="s">
        <v>14</v>
      </c>
      <c r="C72" s="4"/>
      <c r="D72" s="9"/>
      <c r="E72" s="9"/>
      <c r="F72" s="9"/>
      <c r="G72" s="9"/>
      <c r="H72" s="36" t="s">
        <v>13</v>
      </c>
      <c r="I72" s="9"/>
    </row>
    <row r="73" spans="1:9" ht="16.5">
      <c r="A73" s="9"/>
      <c r="B73" s="9"/>
      <c r="C73" s="9"/>
      <c r="D73" s="9"/>
      <c r="E73" s="36" t="s">
        <v>12</v>
      </c>
      <c r="F73" s="9"/>
      <c r="G73" s="9"/>
      <c r="H73" s="9"/>
      <c r="I73" s="9"/>
    </row>
    <row r="74" spans="1:9" ht="16.5">
      <c r="A74" s="9"/>
      <c r="B74" s="9"/>
      <c r="C74" s="9"/>
      <c r="D74" s="9"/>
      <c r="E74" s="9"/>
      <c r="F74" s="9"/>
      <c r="G74" s="9"/>
      <c r="H74" s="9"/>
      <c r="I74" s="37"/>
    </row>
    <row r="75" spans="1:9" ht="16.5">
      <c r="A75" s="36" t="s">
        <v>32</v>
      </c>
      <c r="B75" s="38"/>
      <c r="C75" s="38"/>
      <c r="D75" s="38"/>
      <c r="E75" s="38"/>
      <c r="F75" s="38"/>
      <c r="G75" s="9"/>
      <c r="H75" s="9"/>
      <c r="I75" s="9"/>
    </row>
    <row r="76" spans="1:9" ht="15.75">
      <c r="A76" s="3" t="s">
        <v>55</v>
      </c>
      <c r="B76" s="3"/>
      <c r="C76" s="39"/>
      <c r="D76" s="40"/>
      <c r="E76" s="39"/>
      <c r="F76" s="1"/>
      <c r="G76" s="39"/>
      <c r="H76" s="39"/>
      <c r="I76" s="39"/>
    </row>
    <row r="77" spans="1:9" ht="15.75">
      <c r="A77" s="3" t="s">
        <v>56</v>
      </c>
      <c r="B77" s="40"/>
      <c r="C77" s="40"/>
      <c r="D77" s="40"/>
      <c r="E77" s="40"/>
      <c r="F77" s="40"/>
      <c r="G77" s="40"/>
      <c r="H77" s="40"/>
      <c r="I77" s="40"/>
    </row>
    <row r="78" spans="1:9" ht="15.75">
      <c r="A78" s="3" t="s">
        <v>27</v>
      </c>
      <c r="B78" s="40"/>
      <c r="C78" s="40"/>
      <c r="D78" s="40"/>
      <c r="E78" s="40"/>
      <c r="F78" s="40"/>
      <c r="G78" s="40"/>
      <c r="H78" s="40"/>
      <c r="I78" s="41" t="s">
        <v>92</v>
      </c>
    </row>
    <row r="79" spans="1:9" ht="16.5">
      <c r="A79" s="4"/>
      <c r="B79" s="4"/>
      <c r="C79" s="4"/>
      <c r="D79" s="4"/>
      <c r="E79" s="4"/>
      <c r="F79" s="4"/>
      <c r="G79" s="4"/>
      <c r="H79" s="4"/>
      <c r="I79" s="4"/>
    </row>
    <row r="80" spans="1:9" ht="16.5">
      <c r="A80" s="4"/>
      <c r="B80" s="4"/>
      <c r="C80" s="4"/>
      <c r="D80" s="4"/>
      <c r="E80" s="4"/>
      <c r="F80" s="4"/>
      <c r="G80" s="4"/>
      <c r="H80" s="4"/>
      <c r="I80" s="4"/>
    </row>
  </sheetData>
  <sheetProtection/>
  <mergeCells count="3">
    <mergeCell ref="A4:I4"/>
    <mergeCell ref="A6:I6"/>
    <mergeCell ref="D7:F7"/>
  </mergeCells>
  <printOptions/>
  <pageMargins left="1.535433070866142" right="0.7480314960629921" top="0.98425196850393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/>
  <cols>
    <col min="1" max="1" width="18.375" style="63" customWidth="1"/>
    <col min="2" max="2" width="20.625" style="63" customWidth="1"/>
    <col min="3" max="3" width="15.50390625" style="63" customWidth="1"/>
    <col min="4" max="4" width="16.00390625" style="66" customWidth="1"/>
    <col min="5" max="5" width="15.125" style="65" customWidth="1"/>
    <col min="6" max="6" width="14.75390625" style="63" customWidth="1"/>
    <col min="7" max="7" width="18.25390625" style="63" customWidth="1"/>
    <col min="8" max="8" width="24.50390625" style="63" customWidth="1"/>
    <col min="9" max="9" width="22.375" style="64" customWidth="1"/>
    <col min="10" max="16384" width="9.00390625" style="63" customWidth="1"/>
  </cols>
  <sheetData>
    <row r="1" spans="1:9" s="132" customFormat="1" ht="18" customHeight="1">
      <c r="A1" s="138" t="s">
        <v>113</v>
      </c>
      <c r="B1" s="139" t="s">
        <v>112</v>
      </c>
      <c r="C1" s="139"/>
      <c r="D1" s="140"/>
      <c r="E1" s="139"/>
      <c r="H1" s="134" t="s">
        <v>0</v>
      </c>
      <c r="I1" s="133" t="s">
        <v>111</v>
      </c>
    </row>
    <row r="2" spans="1:9" s="132" customFormat="1" ht="18" customHeight="1">
      <c r="A2" s="138" t="s">
        <v>110</v>
      </c>
      <c r="B2" s="136" t="s">
        <v>109</v>
      </c>
      <c r="C2" s="136"/>
      <c r="D2" s="137"/>
      <c r="E2" s="136"/>
      <c r="F2" s="135"/>
      <c r="G2" s="135"/>
      <c r="H2" s="134" t="s">
        <v>1</v>
      </c>
      <c r="I2" s="133" t="s">
        <v>108</v>
      </c>
    </row>
    <row r="3" spans="1:9" ht="25.5">
      <c r="A3" s="131" t="s">
        <v>107</v>
      </c>
      <c r="B3" s="131"/>
      <c r="C3" s="131"/>
      <c r="D3" s="131"/>
      <c r="E3" s="131"/>
      <c r="F3" s="131"/>
      <c r="G3" s="131"/>
      <c r="H3" s="131"/>
      <c r="I3" s="131"/>
    </row>
    <row r="4" spans="1:9" ht="23.25" customHeight="1">
      <c r="A4" s="130" t="s">
        <v>106</v>
      </c>
      <c r="B4" s="130"/>
      <c r="C4" s="130"/>
      <c r="D4" s="130"/>
      <c r="E4" s="130"/>
      <c r="F4" s="130"/>
      <c r="G4" s="130"/>
      <c r="H4" s="130"/>
      <c r="I4" s="130"/>
    </row>
    <row r="5" spans="1:9" s="69" customFormat="1" ht="19.5" customHeight="1">
      <c r="A5" s="122"/>
      <c r="B5" s="129" t="s">
        <v>2</v>
      </c>
      <c r="C5" s="128"/>
      <c r="D5" s="127" t="s">
        <v>105</v>
      </c>
      <c r="E5" s="126"/>
      <c r="F5" s="126"/>
      <c r="G5" s="125" t="s">
        <v>104</v>
      </c>
      <c r="H5" s="124"/>
      <c r="I5" s="124"/>
    </row>
    <row r="6" spans="1:9" s="69" customFormat="1" ht="19.5" customHeight="1">
      <c r="A6" s="123" t="s">
        <v>4</v>
      </c>
      <c r="B6" s="122" t="s">
        <v>5</v>
      </c>
      <c r="C6" s="121" t="s">
        <v>103</v>
      </c>
      <c r="D6" s="120" t="s">
        <v>102</v>
      </c>
      <c r="E6" s="119" t="s">
        <v>6</v>
      </c>
      <c r="F6" s="118" t="s">
        <v>7</v>
      </c>
      <c r="G6" s="117" t="s">
        <v>3</v>
      </c>
      <c r="H6" s="116"/>
      <c r="I6" s="116"/>
    </row>
    <row r="7" spans="1:9" s="69" customFormat="1" ht="19.5" customHeight="1">
      <c r="A7" s="115" t="s">
        <v>8</v>
      </c>
      <c r="B7" s="114"/>
      <c r="C7" s="113"/>
      <c r="D7" s="112" t="s">
        <v>9</v>
      </c>
      <c r="E7" s="111" t="s">
        <v>10</v>
      </c>
      <c r="F7" s="110" t="s">
        <v>11</v>
      </c>
      <c r="G7" s="109" t="s">
        <v>19</v>
      </c>
      <c r="H7" s="108" t="s">
        <v>101</v>
      </c>
      <c r="I7" s="107" t="s">
        <v>100</v>
      </c>
    </row>
    <row r="8" spans="1:9" s="69" customFormat="1" ht="19.5" customHeight="1">
      <c r="A8" s="106" t="s">
        <v>99</v>
      </c>
      <c r="B8" s="105" t="s">
        <v>98</v>
      </c>
      <c r="C8" s="104"/>
      <c r="D8" s="95"/>
      <c r="E8" s="95"/>
      <c r="F8" s="95"/>
      <c r="G8" s="95"/>
      <c r="H8" s="95"/>
      <c r="I8" s="95"/>
    </row>
    <row r="9" spans="1:9" s="69" customFormat="1" ht="19.5" customHeight="1">
      <c r="A9" s="102"/>
      <c r="B9" s="103"/>
      <c r="C9" s="100"/>
      <c r="D9" s="95"/>
      <c r="E9" s="95"/>
      <c r="F9" s="95"/>
      <c r="G9" s="95"/>
      <c r="H9" s="95"/>
      <c r="I9" s="95"/>
    </row>
    <row r="10" spans="1:9" s="69" customFormat="1" ht="28.5" customHeight="1">
      <c r="A10" s="102"/>
      <c r="B10" s="98"/>
      <c r="C10" s="100"/>
      <c r="D10" s="95"/>
      <c r="E10" s="95"/>
      <c r="F10" s="95"/>
      <c r="G10" s="95"/>
      <c r="H10" s="95"/>
      <c r="I10" s="95"/>
    </row>
    <row r="11" spans="1:9" s="69" customFormat="1" ht="22.5" customHeight="1">
      <c r="A11" s="102"/>
      <c r="B11" s="98"/>
      <c r="C11" s="100"/>
      <c r="D11" s="95"/>
      <c r="E11" s="95"/>
      <c r="F11" s="95"/>
      <c r="G11" s="95"/>
      <c r="H11" s="95"/>
      <c r="I11" s="95"/>
    </row>
    <row r="12" spans="1:9" s="69" customFormat="1" ht="22.5" customHeight="1">
      <c r="A12" s="102"/>
      <c r="B12" s="98"/>
      <c r="C12" s="100"/>
      <c r="D12" s="95"/>
      <c r="E12" s="95"/>
      <c r="F12" s="95"/>
      <c r="G12" s="95"/>
      <c r="H12" s="95"/>
      <c r="I12" s="95"/>
    </row>
    <row r="13" spans="1:9" s="69" customFormat="1" ht="22.5" customHeight="1">
      <c r="A13" s="101"/>
      <c r="B13" s="98"/>
      <c r="C13" s="100"/>
      <c r="D13" s="95"/>
      <c r="E13" s="96"/>
      <c r="F13" s="95"/>
      <c r="G13" s="95"/>
      <c r="H13" s="95"/>
      <c r="I13" s="95"/>
    </row>
    <row r="14" spans="1:9" s="69" customFormat="1" ht="22.5" customHeight="1">
      <c r="A14" s="101"/>
      <c r="B14" s="98"/>
      <c r="C14" s="100"/>
      <c r="D14" s="95"/>
      <c r="E14" s="96"/>
      <c r="F14" s="95"/>
      <c r="G14" s="95"/>
      <c r="H14" s="95"/>
      <c r="I14" s="95"/>
    </row>
    <row r="15" spans="1:9" s="69" customFormat="1" ht="22.5" customHeight="1">
      <c r="A15" s="101"/>
      <c r="B15" s="98"/>
      <c r="C15" s="97"/>
      <c r="D15" s="95"/>
      <c r="E15" s="96"/>
      <c r="F15" s="95"/>
      <c r="G15" s="95"/>
      <c r="H15" s="95"/>
      <c r="I15" s="95"/>
    </row>
    <row r="16" spans="1:9" s="69" customFormat="1" ht="22.5" customHeight="1">
      <c r="A16" s="101"/>
      <c r="B16" s="98"/>
      <c r="C16" s="97"/>
      <c r="D16" s="95"/>
      <c r="E16" s="96"/>
      <c r="F16" s="95"/>
      <c r="G16" s="95"/>
      <c r="H16" s="95"/>
      <c r="I16" s="95"/>
    </row>
    <row r="17" spans="1:9" s="69" customFormat="1" ht="33.75" customHeight="1">
      <c r="A17" s="102"/>
      <c r="B17" s="98"/>
      <c r="C17" s="97"/>
      <c r="D17" s="95"/>
      <c r="E17" s="95"/>
      <c r="F17" s="95"/>
      <c r="G17" s="95"/>
      <c r="H17" s="95"/>
      <c r="I17" s="95"/>
    </row>
    <row r="18" spans="1:9" s="69" customFormat="1" ht="22.5" customHeight="1">
      <c r="A18" s="102"/>
      <c r="D18" s="95"/>
      <c r="E18" s="96"/>
      <c r="F18" s="95"/>
      <c r="G18" s="95"/>
      <c r="H18" s="95"/>
      <c r="I18" s="95"/>
    </row>
    <row r="19" spans="1:9" s="69" customFormat="1" ht="22.5" customHeight="1">
      <c r="A19" s="101"/>
      <c r="B19" s="98"/>
      <c r="C19" s="97"/>
      <c r="D19" s="95"/>
      <c r="E19" s="95"/>
      <c r="F19" s="95"/>
      <c r="G19" s="95"/>
      <c r="H19" s="95"/>
      <c r="I19" s="95"/>
    </row>
    <row r="20" spans="1:9" s="69" customFormat="1" ht="19.5" customHeight="1">
      <c r="A20" s="101"/>
      <c r="B20" s="98"/>
      <c r="C20" s="100"/>
      <c r="D20" s="95"/>
      <c r="E20" s="96"/>
      <c r="F20" s="95"/>
      <c r="G20" s="95"/>
      <c r="H20" s="95"/>
      <c r="I20" s="94"/>
    </row>
    <row r="21" spans="1:9" s="69" customFormat="1" ht="19.5" customHeight="1">
      <c r="A21" s="99"/>
      <c r="B21" s="98"/>
      <c r="C21" s="97"/>
      <c r="D21" s="95"/>
      <c r="E21" s="96"/>
      <c r="F21" s="95"/>
      <c r="G21" s="95"/>
      <c r="H21" s="94"/>
      <c r="I21" s="94"/>
    </row>
    <row r="22" spans="1:9" s="69" customFormat="1" ht="19.5" customHeight="1">
      <c r="A22" s="93"/>
      <c r="B22" s="92"/>
      <c r="C22" s="91"/>
      <c r="D22" s="89"/>
      <c r="E22" s="90"/>
      <c r="F22" s="89"/>
      <c r="G22" s="89"/>
      <c r="H22" s="88"/>
      <c r="I22" s="87"/>
    </row>
    <row r="23" spans="1:9" s="69" customFormat="1" ht="10.5" customHeight="1">
      <c r="A23" s="86"/>
      <c r="B23" s="86"/>
      <c r="C23" s="86"/>
      <c r="D23" s="85"/>
      <c r="E23" s="84"/>
      <c r="F23" s="76"/>
      <c r="G23" s="76"/>
      <c r="H23" s="76"/>
      <c r="I23" s="83"/>
    </row>
    <row r="24" spans="6:9" ht="19.5" customHeight="1">
      <c r="F24" s="79" t="s">
        <v>12</v>
      </c>
      <c r="I24" s="63"/>
    </row>
    <row r="25" spans="1:9" ht="31.5" customHeight="1">
      <c r="A25" s="79" t="s">
        <v>15</v>
      </c>
      <c r="B25" s="68" t="s">
        <v>14</v>
      </c>
      <c r="I25" s="79" t="s">
        <v>13</v>
      </c>
    </row>
    <row r="26" spans="6:9" ht="16.5">
      <c r="F26" s="79" t="s">
        <v>16</v>
      </c>
      <c r="I26" s="63"/>
    </row>
    <row r="27" spans="3:5" ht="16.5">
      <c r="C27" s="79"/>
      <c r="D27" s="68"/>
      <c r="E27" s="82"/>
    </row>
    <row r="28" spans="3:5" ht="28.5" customHeight="1">
      <c r="C28" s="72"/>
      <c r="D28" s="81"/>
      <c r="E28" s="80"/>
    </row>
    <row r="29" spans="1:9" ht="16.5">
      <c r="A29" s="79" t="s">
        <v>97</v>
      </c>
      <c r="B29" s="78"/>
      <c r="C29" s="78"/>
      <c r="F29" s="78"/>
      <c r="G29" s="78"/>
      <c r="H29" s="78"/>
      <c r="I29" s="77"/>
    </row>
    <row r="30" spans="1:9" s="69" customFormat="1" ht="16.5" customHeight="1">
      <c r="A30" s="72" t="s">
        <v>96</v>
      </c>
      <c r="B30" s="72"/>
      <c r="C30" s="76"/>
      <c r="D30" s="75"/>
      <c r="E30" s="74"/>
      <c r="F30" s="67"/>
      <c r="G30" s="67"/>
      <c r="I30" s="73"/>
    </row>
    <row r="31" spans="1:9" s="67" customFormat="1" ht="15.75">
      <c r="A31" s="72" t="s">
        <v>95</v>
      </c>
      <c r="B31" s="69"/>
      <c r="C31" s="69"/>
      <c r="D31" s="71"/>
      <c r="E31" s="70"/>
      <c r="F31" s="69"/>
      <c r="G31" s="69"/>
      <c r="H31" s="69"/>
      <c r="I31" s="64"/>
    </row>
    <row r="32" spans="1:9" s="67" customFormat="1" ht="16.5">
      <c r="A32" s="72" t="s">
        <v>94</v>
      </c>
      <c r="B32" s="69"/>
      <c r="C32" s="69"/>
      <c r="D32" s="71"/>
      <c r="E32" s="70"/>
      <c r="F32" s="69"/>
      <c r="G32" s="69"/>
      <c r="H32" s="69"/>
      <c r="I32" s="68" t="s">
        <v>93</v>
      </c>
    </row>
  </sheetData>
  <sheetProtection/>
  <mergeCells count="5">
    <mergeCell ref="A3:I3"/>
    <mergeCell ref="G5:I5"/>
    <mergeCell ref="G6:I6"/>
    <mergeCell ref="D5:F5"/>
    <mergeCell ref="A4:I4"/>
  </mergeCells>
  <printOptions horizontalCentered="1"/>
  <pageMargins left="1.062992125984252" right="0" top="1.0236220472440944" bottom="0.7874015748031497" header="0.31496062992125984" footer="0.1968503937007874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63" customWidth="1"/>
    <col min="2" max="2" width="22.75390625" style="63" customWidth="1"/>
    <col min="3" max="3" width="15.50390625" style="63" customWidth="1"/>
    <col min="4" max="4" width="16.00390625" style="66" customWidth="1"/>
    <col min="5" max="5" width="15.125" style="65" customWidth="1"/>
    <col min="6" max="6" width="14.75390625" style="63" customWidth="1"/>
    <col min="7" max="7" width="18.25390625" style="63" customWidth="1"/>
    <col min="8" max="8" width="24.50390625" style="63" customWidth="1"/>
    <col min="9" max="9" width="22.375" style="64" customWidth="1"/>
    <col min="10" max="16384" width="9.00390625" style="63" customWidth="1"/>
  </cols>
  <sheetData>
    <row r="1" spans="1:9" s="132" customFormat="1" ht="18" customHeight="1">
      <c r="A1" s="138" t="s">
        <v>160</v>
      </c>
      <c r="B1" s="139" t="s">
        <v>159</v>
      </c>
      <c r="C1" s="139"/>
      <c r="D1" s="140"/>
      <c r="E1" s="139"/>
      <c r="H1" s="134" t="s">
        <v>0</v>
      </c>
      <c r="I1" s="133" t="s">
        <v>158</v>
      </c>
    </row>
    <row r="2" spans="1:9" s="132" customFormat="1" ht="18" customHeight="1">
      <c r="A2" s="138" t="s">
        <v>157</v>
      </c>
      <c r="B2" s="136" t="s">
        <v>156</v>
      </c>
      <c r="C2" s="136"/>
      <c r="D2" s="137"/>
      <c r="E2" s="136"/>
      <c r="F2" s="135"/>
      <c r="G2" s="135"/>
      <c r="H2" s="134" t="s">
        <v>1</v>
      </c>
      <c r="I2" s="133" t="s">
        <v>155</v>
      </c>
    </row>
    <row r="3" ht="10.5" customHeight="1"/>
    <row r="4" spans="1:9" ht="25.5">
      <c r="A4" s="131" t="s">
        <v>154</v>
      </c>
      <c r="B4" s="131"/>
      <c r="C4" s="131"/>
      <c r="D4" s="131"/>
      <c r="E4" s="131"/>
      <c r="F4" s="131"/>
      <c r="G4" s="131"/>
      <c r="H4" s="131"/>
      <c r="I4" s="131"/>
    </row>
    <row r="5" spans="1:9" ht="23.25" customHeight="1">
      <c r="A5" s="130" t="s">
        <v>153</v>
      </c>
      <c r="B5" s="130"/>
      <c r="C5" s="130"/>
      <c r="D5" s="130"/>
      <c r="E5" s="130"/>
      <c r="F5" s="130"/>
      <c r="G5" s="130"/>
      <c r="H5" s="130"/>
      <c r="I5" s="130"/>
    </row>
    <row r="6" spans="1:9" s="69" customFormat="1" ht="19.5" customHeight="1">
      <c r="A6" s="122"/>
      <c r="B6" s="129" t="s">
        <v>2</v>
      </c>
      <c r="C6" s="128"/>
      <c r="D6" s="127" t="s">
        <v>152</v>
      </c>
      <c r="E6" s="126"/>
      <c r="F6" s="126"/>
      <c r="G6" s="125" t="s">
        <v>151</v>
      </c>
      <c r="H6" s="124"/>
      <c r="I6" s="124"/>
    </row>
    <row r="7" spans="1:9" s="69" customFormat="1" ht="19.5" customHeight="1">
      <c r="A7" s="123" t="s">
        <v>4</v>
      </c>
      <c r="B7" s="122" t="s">
        <v>5</v>
      </c>
      <c r="C7" s="121" t="s">
        <v>150</v>
      </c>
      <c r="D7" s="120" t="s">
        <v>149</v>
      </c>
      <c r="E7" s="119" t="s">
        <v>6</v>
      </c>
      <c r="F7" s="118" t="s">
        <v>7</v>
      </c>
      <c r="G7" s="117" t="s">
        <v>3</v>
      </c>
      <c r="H7" s="116"/>
      <c r="I7" s="116"/>
    </row>
    <row r="8" spans="1:9" s="69" customFormat="1" ht="19.5" customHeight="1">
      <c r="A8" s="115" t="s">
        <v>8</v>
      </c>
      <c r="B8" s="114"/>
      <c r="C8" s="113"/>
      <c r="D8" s="112" t="s">
        <v>9</v>
      </c>
      <c r="E8" s="111" t="s">
        <v>10</v>
      </c>
      <c r="F8" s="110" t="s">
        <v>11</v>
      </c>
      <c r="G8" s="109" t="s">
        <v>19</v>
      </c>
      <c r="H8" s="108" t="s">
        <v>148</v>
      </c>
      <c r="I8" s="107" t="s">
        <v>147</v>
      </c>
    </row>
    <row r="9" spans="1:9" s="150" customFormat="1" ht="18" customHeight="1">
      <c r="A9" s="154" t="s">
        <v>146</v>
      </c>
      <c r="B9" s="153"/>
      <c r="C9" s="152"/>
      <c r="D9" s="151">
        <f>D10+D13</f>
        <v>21274</v>
      </c>
      <c r="E9" s="151">
        <f>E10+E13</f>
        <v>0</v>
      </c>
      <c r="F9" s="151">
        <f>F10+F13</f>
        <v>2</v>
      </c>
      <c r="G9" s="151">
        <f>G10+G13</f>
        <v>372604</v>
      </c>
      <c r="H9" s="151">
        <f>H10+H13</f>
        <v>4050</v>
      </c>
      <c r="I9" s="151">
        <f>I10+I13</f>
        <v>368554</v>
      </c>
    </row>
    <row r="10" spans="1:9" s="69" customFormat="1" ht="28.5" customHeight="1">
      <c r="A10" s="102" t="s">
        <v>145</v>
      </c>
      <c r="B10" s="149"/>
      <c r="C10" s="104"/>
      <c r="D10" s="95">
        <f>D11</f>
        <v>250</v>
      </c>
      <c r="E10" s="95">
        <f>E11</f>
        <v>0</v>
      </c>
      <c r="F10" s="95">
        <f>F11</f>
        <v>0</v>
      </c>
      <c r="G10" s="95">
        <f>G11</f>
        <v>4592</v>
      </c>
      <c r="H10" s="95">
        <f>H11</f>
        <v>0</v>
      </c>
      <c r="I10" s="95">
        <f>I11</f>
        <v>4592</v>
      </c>
    </row>
    <row r="11" spans="1:9" s="69" customFormat="1" ht="18" customHeight="1">
      <c r="A11" s="102" t="s">
        <v>144</v>
      </c>
      <c r="B11" s="149"/>
      <c r="C11" s="104"/>
      <c r="D11" s="95">
        <f>D12</f>
        <v>250</v>
      </c>
      <c r="E11" s="95">
        <f>E12</f>
        <v>0</v>
      </c>
      <c r="F11" s="95">
        <f>F12</f>
        <v>0</v>
      </c>
      <c r="G11" s="95">
        <f>G12</f>
        <v>4592</v>
      </c>
      <c r="H11" s="95">
        <f>H12</f>
        <v>0</v>
      </c>
      <c r="I11" s="95">
        <f>I12</f>
        <v>4592</v>
      </c>
    </row>
    <row r="12" spans="1:9" s="69" customFormat="1" ht="18" customHeight="1">
      <c r="A12" s="106"/>
      <c r="B12" s="98" t="s">
        <v>143</v>
      </c>
      <c r="C12" s="97" t="s">
        <v>125</v>
      </c>
      <c r="D12" s="95">
        <v>250</v>
      </c>
      <c r="E12" s="95">
        <v>0</v>
      </c>
      <c r="F12" s="95">
        <v>0</v>
      </c>
      <c r="G12" s="95">
        <f>SUM(H12:I12)</f>
        <v>4592</v>
      </c>
      <c r="H12" s="95">
        <v>0</v>
      </c>
      <c r="I12" s="95">
        <v>4592</v>
      </c>
    </row>
    <row r="13" spans="1:9" s="69" customFormat="1" ht="27" customHeight="1">
      <c r="A13" s="102" t="s">
        <v>142</v>
      </c>
      <c r="B13" s="103"/>
      <c r="C13" s="100"/>
      <c r="D13" s="95">
        <f>D14+D18+D23</f>
        <v>21024</v>
      </c>
      <c r="E13" s="95">
        <f>E14+E18+E23</f>
        <v>0</v>
      </c>
      <c r="F13" s="95">
        <f>F14+F18+F23</f>
        <v>2</v>
      </c>
      <c r="G13" s="95">
        <f>G14+G18+G23</f>
        <v>368012</v>
      </c>
      <c r="H13" s="95">
        <f>H14+H18+H23</f>
        <v>4050</v>
      </c>
      <c r="I13" s="95">
        <f>I14+I18+I23</f>
        <v>363962</v>
      </c>
    </row>
    <row r="14" spans="1:9" s="69" customFormat="1" ht="25.5" customHeight="1">
      <c r="A14" s="102" t="s">
        <v>141</v>
      </c>
      <c r="C14" s="100"/>
      <c r="D14" s="95">
        <f>SUM(D15:D17)</f>
        <v>1748</v>
      </c>
      <c r="E14" s="95">
        <f>SUM(E15:E17)</f>
        <v>0</v>
      </c>
      <c r="F14" s="95">
        <f>SUM(F15:F17)</f>
        <v>0</v>
      </c>
      <c r="G14" s="95">
        <f>SUM(G15:G17)</f>
        <v>30097</v>
      </c>
      <c r="H14" s="95">
        <f>SUM(H15:H17)</f>
        <v>0</v>
      </c>
      <c r="I14" s="95">
        <f>SUM(I15:I17)</f>
        <v>30097</v>
      </c>
    </row>
    <row r="15" spans="1:9" s="69" customFormat="1" ht="18" customHeight="1">
      <c r="A15" s="102"/>
      <c r="B15" s="98" t="s">
        <v>140</v>
      </c>
      <c r="C15" s="97" t="s">
        <v>131</v>
      </c>
      <c r="D15" s="95">
        <v>31</v>
      </c>
      <c r="E15" s="95">
        <v>0</v>
      </c>
      <c r="F15" s="95">
        <v>0</v>
      </c>
      <c r="G15" s="95">
        <f>SUM(H15:I15)</f>
        <v>62</v>
      </c>
      <c r="H15" s="95">
        <v>0</v>
      </c>
      <c r="I15" s="95">
        <v>62</v>
      </c>
    </row>
    <row r="16" spans="1:9" s="69" customFormat="1" ht="18" customHeight="1">
      <c r="A16" s="102"/>
      <c r="B16" s="98" t="s">
        <v>139</v>
      </c>
      <c r="C16" s="100" t="s">
        <v>134</v>
      </c>
      <c r="D16" s="95">
        <v>1177</v>
      </c>
      <c r="E16" s="96">
        <v>0</v>
      </c>
      <c r="F16" s="95">
        <v>0</v>
      </c>
      <c r="G16" s="95">
        <f>SUM(H16:I16)</f>
        <v>20485</v>
      </c>
      <c r="H16" s="95">
        <v>0</v>
      </c>
      <c r="I16" s="95">
        <v>20485</v>
      </c>
    </row>
    <row r="17" spans="1:9" s="69" customFormat="1" ht="18" customHeight="1">
      <c r="A17" s="102"/>
      <c r="B17" s="98" t="s">
        <v>138</v>
      </c>
      <c r="C17" s="100" t="s">
        <v>134</v>
      </c>
      <c r="D17" s="95">
        <v>540</v>
      </c>
      <c r="E17" s="96">
        <v>0</v>
      </c>
      <c r="F17" s="95">
        <v>0</v>
      </c>
      <c r="G17" s="95">
        <f>SUM(H17:I17)</f>
        <v>9550</v>
      </c>
      <c r="H17" s="95">
        <v>0</v>
      </c>
      <c r="I17" s="95">
        <v>9550</v>
      </c>
    </row>
    <row r="18" spans="1:9" s="69" customFormat="1" ht="30.75" customHeight="1">
      <c r="A18" s="102" t="s">
        <v>137</v>
      </c>
      <c r="B18" s="98"/>
      <c r="C18" s="100"/>
      <c r="D18" s="95">
        <f>SUM(D19:D22)</f>
        <v>3158</v>
      </c>
      <c r="E18" s="95">
        <f>SUM(E19:E22)</f>
        <v>0</v>
      </c>
      <c r="F18" s="95">
        <f>SUM(F19:F22)</f>
        <v>2</v>
      </c>
      <c r="G18" s="95">
        <f>SUM(G19:G22)</f>
        <v>55286</v>
      </c>
      <c r="H18" s="95">
        <f>SUM(H19:H22)</f>
        <v>200</v>
      </c>
      <c r="I18" s="95">
        <f>SUM(I19:I22)</f>
        <v>55086</v>
      </c>
    </row>
    <row r="19" spans="1:9" s="69" customFormat="1" ht="18" customHeight="1">
      <c r="A19" s="101"/>
      <c r="B19" s="98" t="s">
        <v>136</v>
      </c>
      <c r="C19" s="97" t="s">
        <v>130</v>
      </c>
      <c r="D19" s="95">
        <v>60</v>
      </c>
      <c r="E19" s="96"/>
      <c r="F19" s="95"/>
      <c r="G19" s="95">
        <f>SUM(H19:I19)</f>
        <v>200</v>
      </c>
      <c r="H19" s="95">
        <v>200</v>
      </c>
      <c r="I19" s="95">
        <v>0</v>
      </c>
    </row>
    <row r="20" spans="1:9" s="69" customFormat="1" ht="18" customHeight="1">
      <c r="A20" s="101"/>
      <c r="B20" s="98" t="s">
        <v>135</v>
      </c>
      <c r="C20" s="97" t="s">
        <v>131</v>
      </c>
      <c r="D20" s="95">
        <v>92</v>
      </c>
      <c r="E20" s="96">
        <v>0</v>
      </c>
      <c r="F20" s="95">
        <v>0</v>
      </c>
      <c r="G20" s="95">
        <f>SUM(H20:I20)</f>
        <v>1301</v>
      </c>
      <c r="H20" s="95">
        <v>0</v>
      </c>
      <c r="I20" s="95">
        <v>1301</v>
      </c>
    </row>
    <row r="21" spans="1:9" s="69" customFormat="1" ht="18" customHeight="1">
      <c r="A21" s="101"/>
      <c r="B21" s="98" t="s">
        <v>135</v>
      </c>
      <c r="C21" s="100" t="s">
        <v>134</v>
      </c>
      <c r="D21" s="95">
        <v>1413</v>
      </c>
      <c r="E21" s="96">
        <v>0</v>
      </c>
      <c r="F21" s="95">
        <v>0</v>
      </c>
      <c r="G21" s="95">
        <f>SUM(H21:I21)</f>
        <v>30580</v>
      </c>
      <c r="H21" s="95">
        <v>0</v>
      </c>
      <c r="I21" s="95">
        <v>30580</v>
      </c>
    </row>
    <row r="22" spans="1:9" s="69" customFormat="1" ht="18" customHeight="1">
      <c r="A22" s="101"/>
      <c r="B22" s="98" t="s">
        <v>133</v>
      </c>
      <c r="C22" s="97" t="s">
        <v>128</v>
      </c>
      <c r="D22" s="95">
        <v>1593</v>
      </c>
      <c r="E22" s="96">
        <v>0</v>
      </c>
      <c r="F22" s="95">
        <v>2</v>
      </c>
      <c r="G22" s="95">
        <f>SUM(H22:I22)</f>
        <v>23205</v>
      </c>
      <c r="H22" s="95">
        <v>0</v>
      </c>
      <c r="I22" s="95">
        <v>23205</v>
      </c>
    </row>
    <row r="23" spans="1:9" s="69" customFormat="1" ht="29.25" customHeight="1">
      <c r="A23" s="102" t="s">
        <v>132</v>
      </c>
      <c r="B23" s="86"/>
      <c r="C23" s="98"/>
      <c r="D23" s="95">
        <f>SUM(D24:D32)</f>
        <v>16118</v>
      </c>
      <c r="E23" s="95">
        <f>SUM(E24:E32)</f>
        <v>0</v>
      </c>
      <c r="F23" s="95">
        <f>SUM(F24:F32)</f>
        <v>0</v>
      </c>
      <c r="G23" s="95">
        <f>SUM(G24:G32)</f>
        <v>282629</v>
      </c>
      <c r="H23" s="95">
        <f>SUM(H24:H32)</f>
        <v>3850</v>
      </c>
      <c r="I23" s="95">
        <f>SUM(I24:I32)</f>
        <v>278779</v>
      </c>
    </row>
    <row r="24" spans="1:9" s="69" customFormat="1" ht="18" customHeight="1">
      <c r="A24" s="102"/>
      <c r="B24" s="86" t="s">
        <v>122</v>
      </c>
      <c r="C24" s="97" t="s">
        <v>131</v>
      </c>
      <c r="D24" s="95">
        <f>630+52</f>
        <v>682</v>
      </c>
      <c r="E24" s="95">
        <v>0</v>
      </c>
      <c r="F24" s="95">
        <v>0</v>
      </c>
      <c r="G24" s="95">
        <f>SUM(H24:I24)</f>
        <v>4351</v>
      </c>
      <c r="H24" s="95">
        <v>1750</v>
      </c>
      <c r="I24" s="95">
        <v>2601</v>
      </c>
    </row>
    <row r="25" spans="1:9" s="69" customFormat="1" ht="18" customHeight="1">
      <c r="A25" s="102"/>
      <c r="B25" s="86" t="s">
        <v>120</v>
      </c>
      <c r="C25" s="97" t="s">
        <v>130</v>
      </c>
      <c r="D25" s="95">
        <v>50</v>
      </c>
      <c r="E25" s="95">
        <v>0</v>
      </c>
      <c r="F25" s="95">
        <v>0</v>
      </c>
      <c r="G25" s="95">
        <f>SUM(H25:I25)</f>
        <v>3110</v>
      </c>
      <c r="H25" s="95">
        <v>0</v>
      </c>
      <c r="I25" s="95">
        <v>3110</v>
      </c>
    </row>
    <row r="26" spans="1:9" s="69" customFormat="1" ht="18" customHeight="1">
      <c r="A26" s="102"/>
      <c r="B26" s="148" t="s">
        <v>129</v>
      </c>
      <c r="C26" s="97" t="s">
        <v>128</v>
      </c>
      <c r="D26" s="95">
        <v>3511</v>
      </c>
      <c r="E26" s="96">
        <v>0</v>
      </c>
      <c r="F26" s="96">
        <v>0</v>
      </c>
      <c r="G26" s="95">
        <f>SUM(H26:I26)</f>
        <v>72836</v>
      </c>
      <c r="H26" s="95">
        <v>0</v>
      </c>
      <c r="I26" s="95">
        <v>72836</v>
      </c>
    </row>
    <row r="27" spans="1:9" s="69" customFormat="1" ht="18" customHeight="1">
      <c r="A27" s="101"/>
      <c r="B27" s="86" t="s">
        <v>120</v>
      </c>
      <c r="C27" s="97" t="s">
        <v>127</v>
      </c>
      <c r="D27" s="95">
        <f>10+2919</f>
        <v>2929</v>
      </c>
      <c r="E27" s="96">
        <v>0</v>
      </c>
      <c r="F27" s="95">
        <v>0</v>
      </c>
      <c r="G27" s="95">
        <f>SUM(H27:I27)</f>
        <v>57425</v>
      </c>
      <c r="H27" s="95">
        <v>100</v>
      </c>
      <c r="I27" s="95">
        <v>57325</v>
      </c>
    </row>
    <row r="28" spans="1:9" s="69" customFormat="1" ht="18" customHeight="1">
      <c r="A28" s="101"/>
      <c r="B28" s="86" t="s">
        <v>120</v>
      </c>
      <c r="C28" s="97" t="s">
        <v>126</v>
      </c>
      <c r="D28" s="95">
        <v>300</v>
      </c>
      <c r="E28" s="96">
        <v>0</v>
      </c>
      <c r="F28" s="95">
        <v>0</v>
      </c>
      <c r="G28" s="95">
        <f>SUM(H28:I28)</f>
        <v>9000</v>
      </c>
      <c r="H28" s="95">
        <v>0</v>
      </c>
      <c r="I28" s="95">
        <v>9000</v>
      </c>
    </row>
    <row r="29" spans="1:9" s="69" customFormat="1" ht="18" customHeight="1">
      <c r="A29" s="99"/>
      <c r="B29" s="86" t="s">
        <v>120</v>
      </c>
      <c r="C29" s="97" t="s">
        <v>125</v>
      </c>
      <c r="D29" s="95">
        <f>1918+80</f>
        <v>1998</v>
      </c>
      <c r="E29" s="96">
        <v>0</v>
      </c>
      <c r="F29" s="95">
        <v>0</v>
      </c>
      <c r="G29" s="95">
        <f>SUM(H29:I29)</f>
        <v>32229</v>
      </c>
      <c r="H29" s="95">
        <v>0</v>
      </c>
      <c r="I29" s="95">
        <f>26729+5500</f>
        <v>32229</v>
      </c>
    </row>
    <row r="30" spans="1:9" s="69" customFormat="1" ht="18" customHeight="1">
      <c r="A30" s="99"/>
      <c r="B30" s="86" t="s">
        <v>124</v>
      </c>
      <c r="C30" s="97" t="s">
        <v>123</v>
      </c>
      <c r="D30" s="95">
        <v>1267</v>
      </c>
      <c r="E30" s="96">
        <v>0</v>
      </c>
      <c r="F30" s="95">
        <v>0</v>
      </c>
      <c r="G30" s="95">
        <f>SUM(H30:I30)</f>
        <v>32980</v>
      </c>
      <c r="H30" s="95">
        <v>0</v>
      </c>
      <c r="I30" s="95">
        <v>32980</v>
      </c>
    </row>
    <row r="31" spans="1:9" s="69" customFormat="1" ht="18" customHeight="1">
      <c r="A31" s="102"/>
      <c r="B31" s="148" t="s">
        <v>122</v>
      </c>
      <c r="C31" s="97" t="s">
        <v>121</v>
      </c>
      <c r="D31" s="95">
        <v>5231</v>
      </c>
      <c r="E31" s="96">
        <v>0</v>
      </c>
      <c r="F31" s="96">
        <v>0</v>
      </c>
      <c r="G31" s="95">
        <f>SUM(H31:I31)</f>
        <v>68198</v>
      </c>
      <c r="H31" s="95">
        <v>0</v>
      </c>
      <c r="I31" s="95">
        <v>68198</v>
      </c>
    </row>
    <row r="32" spans="1:9" s="69" customFormat="1" ht="18" customHeight="1">
      <c r="A32" s="99"/>
      <c r="B32" s="86" t="s">
        <v>120</v>
      </c>
      <c r="C32" s="97" t="s">
        <v>119</v>
      </c>
      <c r="D32" s="95">
        <f>100+50</f>
        <v>150</v>
      </c>
      <c r="E32" s="96">
        <v>0</v>
      </c>
      <c r="F32" s="95">
        <v>0</v>
      </c>
      <c r="G32" s="95">
        <f>SUM(H32:I32)</f>
        <v>2500</v>
      </c>
      <c r="H32" s="95">
        <v>2000</v>
      </c>
      <c r="I32" s="95">
        <v>500</v>
      </c>
    </row>
    <row r="33" spans="1:9" s="69" customFormat="1" ht="9.75" customHeight="1">
      <c r="A33" s="93"/>
      <c r="B33" s="147"/>
      <c r="C33" s="146"/>
      <c r="D33" s="145"/>
      <c r="E33" s="145"/>
      <c r="F33" s="145"/>
      <c r="G33" s="89"/>
      <c r="H33" s="144"/>
      <c r="I33" s="143"/>
    </row>
    <row r="34" spans="1:9" s="69" customFormat="1" ht="15" customHeight="1">
      <c r="A34" s="86"/>
      <c r="B34" s="86"/>
      <c r="C34" s="86"/>
      <c r="D34" s="85"/>
      <c r="E34" s="84"/>
      <c r="F34" s="76"/>
      <c r="G34" s="76"/>
      <c r="H34" s="76"/>
      <c r="I34" s="83"/>
    </row>
    <row r="35" spans="6:9" ht="15" customHeight="1">
      <c r="F35" s="141" t="s">
        <v>12</v>
      </c>
      <c r="I35" s="63"/>
    </row>
    <row r="36" spans="1:9" ht="15" customHeight="1">
      <c r="A36" s="79" t="s">
        <v>15</v>
      </c>
      <c r="B36" s="68" t="s">
        <v>14</v>
      </c>
      <c r="F36" s="64"/>
      <c r="H36" s="142" t="s">
        <v>13</v>
      </c>
      <c r="I36" s="63"/>
    </row>
    <row r="37" spans="6:9" ht="15" customHeight="1">
      <c r="F37" s="141" t="s">
        <v>16</v>
      </c>
      <c r="I37" s="63"/>
    </row>
    <row r="38" spans="3:5" ht="15" customHeight="1">
      <c r="C38" s="72"/>
      <c r="D38" s="81"/>
      <c r="E38" s="80"/>
    </row>
    <row r="39" spans="1:9" ht="15" customHeight="1">
      <c r="A39" s="79" t="s">
        <v>118</v>
      </c>
      <c r="B39" s="78"/>
      <c r="C39" s="78"/>
      <c r="F39" s="78"/>
      <c r="G39" s="78"/>
      <c r="H39" s="78"/>
      <c r="I39" s="77"/>
    </row>
    <row r="40" spans="1:9" s="69" customFormat="1" ht="15" customHeight="1">
      <c r="A40" s="72" t="s">
        <v>117</v>
      </c>
      <c r="B40" s="72"/>
      <c r="C40" s="76"/>
      <c r="D40" s="75"/>
      <c r="E40" s="74"/>
      <c r="F40" s="67"/>
      <c r="G40" s="67"/>
      <c r="I40" s="73"/>
    </row>
    <row r="41" spans="1:9" s="67" customFormat="1" ht="15" customHeight="1">
      <c r="A41" s="72" t="s">
        <v>116</v>
      </c>
      <c r="B41" s="69"/>
      <c r="C41" s="69"/>
      <c r="D41" s="71"/>
      <c r="E41" s="70"/>
      <c r="F41" s="69"/>
      <c r="G41" s="69"/>
      <c r="H41" s="69"/>
      <c r="I41" s="64"/>
    </row>
    <row r="42" spans="1:9" s="67" customFormat="1" ht="15" customHeight="1">
      <c r="A42" s="72" t="s">
        <v>115</v>
      </c>
      <c r="B42" s="69"/>
      <c r="C42" s="69"/>
      <c r="D42" s="71"/>
      <c r="E42" s="70"/>
      <c r="F42" s="69"/>
      <c r="G42" s="69"/>
      <c r="H42" s="69"/>
      <c r="I42" s="68" t="s">
        <v>114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sheetProtection/>
  <mergeCells count="5">
    <mergeCell ref="G7:I7"/>
    <mergeCell ref="D6:F6"/>
    <mergeCell ref="A5:I5"/>
    <mergeCell ref="A4:I4"/>
    <mergeCell ref="G6:I6"/>
  </mergeCells>
  <printOptions horizontalCentered="1"/>
  <pageMargins left="1.08" right="0" top="1.0236220472440944" bottom="0.1968503937007874" header="0.31496062992125984" footer="0.1968503937007874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21.875" style="63" customWidth="1"/>
    <col min="2" max="2" width="22.75390625" style="63" customWidth="1"/>
    <col min="3" max="3" width="15.50390625" style="63" customWidth="1"/>
    <col min="4" max="4" width="16.00390625" style="65" customWidth="1"/>
    <col min="5" max="5" width="15.125" style="65" customWidth="1"/>
    <col min="6" max="6" width="14.75390625" style="63" customWidth="1"/>
    <col min="7" max="7" width="18.25390625" style="63" customWidth="1"/>
    <col min="8" max="8" width="24.50390625" style="63" customWidth="1"/>
    <col min="9" max="9" width="22.375" style="64" customWidth="1"/>
    <col min="10" max="16384" width="9.00390625" style="63" customWidth="1"/>
  </cols>
  <sheetData>
    <row r="1" spans="1:9" s="132" customFormat="1" ht="18" customHeight="1">
      <c r="A1" s="138" t="s">
        <v>206</v>
      </c>
      <c r="B1" s="139" t="s">
        <v>205</v>
      </c>
      <c r="C1" s="139"/>
      <c r="D1" s="139"/>
      <c r="E1" s="139"/>
      <c r="H1" s="134" t="s">
        <v>0</v>
      </c>
      <c r="I1" s="133" t="s">
        <v>204</v>
      </c>
    </row>
    <row r="2" spans="1:9" s="132" customFormat="1" ht="18" customHeight="1">
      <c r="A2" s="138" t="s">
        <v>203</v>
      </c>
      <c r="B2" s="136" t="s">
        <v>202</v>
      </c>
      <c r="C2" s="136"/>
      <c r="D2" s="136"/>
      <c r="E2" s="136"/>
      <c r="F2" s="135"/>
      <c r="G2" s="135"/>
      <c r="H2" s="134" t="s">
        <v>1</v>
      </c>
      <c r="I2" s="133" t="s">
        <v>201</v>
      </c>
    </row>
    <row r="3" ht="10.5" customHeight="1"/>
    <row r="4" spans="1:9" ht="25.5">
      <c r="A4" s="131" t="s">
        <v>200</v>
      </c>
      <c r="B4" s="131"/>
      <c r="C4" s="131"/>
      <c r="D4" s="131"/>
      <c r="E4" s="131"/>
      <c r="F4" s="131"/>
      <c r="G4" s="131"/>
      <c r="H4" s="131"/>
      <c r="I4" s="131"/>
    </row>
    <row r="5" spans="1:9" ht="23.25" customHeight="1">
      <c r="A5" s="130" t="s">
        <v>199</v>
      </c>
      <c r="B5" s="130"/>
      <c r="C5" s="130"/>
      <c r="D5" s="130"/>
      <c r="E5" s="130"/>
      <c r="F5" s="130"/>
      <c r="G5" s="130"/>
      <c r="H5" s="130"/>
      <c r="I5" s="130"/>
    </row>
    <row r="6" spans="1:9" s="69" customFormat="1" ht="19.5" customHeight="1">
      <c r="A6" s="122"/>
      <c r="B6" s="129" t="s">
        <v>2</v>
      </c>
      <c r="C6" s="128"/>
      <c r="D6" s="127" t="s">
        <v>198</v>
      </c>
      <c r="E6" s="126"/>
      <c r="F6" s="126"/>
      <c r="G6" s="125" t="s">
        <v>197</v>
      </c>
      <c r="H6" s="124"/>
      <c r="I6" s="124"/>
    </row>
    <row r="7" spans="1:9" s="69" customFormat="1" ht="19.5" customHeight="1">
      <c r="A7" s="123" t="s">
        <v>4</v>
      </c>
      <c r="B7" s="122" t="s">
        <v>5</v>
      </c>
      <c r="C7" s="121" t="s">
        <v>196</v>
      </c>
      <c r="D7" s="165" t="s">
        <v>195</v>
      </c>
      <c r="E7" s="119" t="s">
        <v>6</v>
      </c>
      <c r="F7" s="118" t="s">
        <v>7</v>
      </c>
      <c r="G7" s="117" t="s">
        <v>3</v>
      </c>
      <c r="H7" s="116"/>
      <c r="I7" s="116"/>
    </row>
    <row r="8" spans="1:9" s="69" customFormat="1" ht="19.5" customHeight="1">
      <c r="A8" s="115" t="s">
        <v>8</v>
      </c>
      <c r="B8" s="114"/>
      <c r="C8" s="113"/>
      <c r="D8" s="164" t="s">
        <v>9</v>
      </c>
      <c r="E8" s="111" t="s">
        <v>10</v>
      </c>
      <c r="F8" s="110" t="s">
        <v>11</v>
      </c>
      <c r="G8" s="109" t="s">
        <v>19</v>
      </c>
      <c r="H8" s="108" t="s">
        <v>194</v>
      </c>
      <c r="I8" s="107" t="s">
        <v>193</v>
      </c>
    </row>
    <row r="9" spans="1:9" s="150" customFormat="1" ht="21.75" customHeight="1">
      <c r="A9" s="154" t="s">
        <v>192</v>
      </c>
      <c r="B9" s="153"/>
      <c r="C9" s="152"/>
      <c r="D9" s="163">
        <f>D10+D23</f>
        <v>21148</v>
      </c>
      <c r="E9" s="163">
        <f>E10+E23</f>
        <v>0</v>
      </c>
      <c r="F9" s="163">
        <f>F10+F23</f>
        <v>3</v>
      </c>
      <c r="G9" s="163">
        <f>G10+G23</f>
        <v>328289</v>
      </c>
      <c r="H9" s="163">
        <f>H10+H23</f>
        <v>5065</v>
      </c>
      <c r="I9" s="163">
        <f>I10+I23</f>
        <v>323224</v>
      </c>
    </row>
    <row r="10" spans="1:9" ht="22.5" customHeight="1">
      <c r="A10" s="102" t="s">
        <v>191</v>
      </c>
      <c r="B10" s="161"/>
      <c r="C10" s="100"/>
      <c r="D10" s="156">
        <f>D11+D19</f>
        <v>20877</v>
      </c>
      <c r="E10" s="156">
        <f>E11+E19</f>
        <v>0</v>
      </c>
      <c r="F10" s="156">
        <f>F11+F19</f>
        <v>2</v>
      </c>
      <c r="G10" s="156">
        <f>G11+G19</f>
        <v>323024</v>
      </c>
      <c r="H10" s="156">
        <f>H11+H19</f>
        <v>200</v>
      </c>
      <c r="I10" s="156">
        <f>I11+I19</f>
        <v>322824</v>
      </c>
    </row>
    <row r="11" spans="1:9" ht="23.25" customHeight="1">
      <c r="A11" s="162" t="s">
        <v>190</v>
      </c>
      <c r="B11" s="161"/>
      <c r="C11" s="100"/>
      <c r="D11" s="156">
        <f>SUM(D12:D18)</f>
        <v>12004</v>
      </c>
      <c r="E11" s="95">
        <f>SUM(E12:E18)</f>
        <v>0</v>
      </c>
      <c r="F11" s="95">
        <f>SUM(F12:F18)</f>
        <v>2</v>
      </c>
      <c r="G11" s="95">
        <f>SUM(G12:G18)</f>
        <v>176366</v>
      </c>
      <c r="H11" s="95">
        <f>SUM(H12:H18)</f>
        <v>200</v>
      </c>
      <c r="I11" s="95">
        <f>SUM(I12:I18)</f>
        <v>176166</v>
      </c>
    </row>
    <row r="12" spans="1:9" ht="21.75" customHeight="1">
      <c r="A12" s="160"/>
      <c r="B12" s="158" t="s">
        <v>189</v>
      </c>
      <c r="C12" s="97" t="s">
        <v>188</v>
      </c>
      <c r="D12" s="156">
        <v>95</v>
      </c>
      <c r="E12" s="95">
        <v>0</v>
      </c>
      <c r="F12" s="95">
        <v>0</v>
      </c>
      <c r="G12" s="95">
        <f>SUM(H12:I12)</f>
        <v>4300</v>
      </c>
      <c r="H12" s="95">
        <v>0</v>
      </c>
      <c r="I12" s="95">
        <v>4300</v>
      </c>
    </row>
    <row r="13" spans="1:9" ht="21.75" customHeight="1">
      <c r="A13" s="102"/>
      <c r="B13" s="103" t="s">
        <v>187</v>
      </c>
      <c r="C13" s="100" t="s">
        <v>186</v>
      </c>
      <c r="D13" s="156">
        <v>1449</v>
      </c>
      <c r="E13" s="95">
        <v>0</v>
      </c>
      <c r="F13" s="95">
        <v>2</v>
      </c>
      <c r="G13" s="95">
        <f>SUM(H13:I13)</f>
        <v>20194</v>
      </c>
      <c r="H13" s="95">
        <v>100</v>
      </c>
      <c r="I13" s="95">
        <v>20094</v>
      </c>
    </row>
    <row r="14" spans="1:9" ht="21.75" customHeight="1">
      <c r="A14" s="102"/>
      <c r="B14" s="103" t="s">
        <v>185</v>
      </c>
      <c r="C14" s="100" t="s">
        <v>184</v>
      </c>
      <c r="D14" s="156">
        <v>125</v>
      </c>
      <c r="E14" s="95">
        <v>0</v>
      </c>
      <c r="F14" s="95">
        <v>0</v>
      </c>
      <c r="G14" s="95">
        <f>SUM(H14:I14)</f>
        <v>1391</v>
      </c>
      <c r="H14" s="95">
        <v>0</v>
      </c>
      <c r="I14" s="95">
        <v>1391</v>
      </c>
    </row>
    <row r="15" spans="1:9" ht="21.75" customHeight="1">
      <c r="A15" s="102"/>
      <c r="B15" s="103" t="s">
        <v>183</v>
      </c>
      <c r="C15" s="100" t="s">
        <v>182</v>
      </c>
      <c r="D15" s="156">
        <v>500</v>
      </c>
      <c r="E15" s="95">
        <v>0</v>
      </c>
      <c r="F15" s="95">
        <v>0</v>
      </c>
      <c r="G15" s="95">
        <f>SUM(H15:I15)</f>
        <v>5626</v>
      </c>
      <c r="H15" s="95">
        <v>0</v>
      </c>
      <c r="I15" s="95">
        <v>5626</v>
      </c>
    </row>
    <row r="16" spans="1:9" ht="21.75" customHeight="1">
      <c r="A16" s="102"/>
      <c r="B16" s="63" t="s">
        <v>181</v>
      </c>
      <c r="C16" s="97" t="s">
        <v>177</v>
      </c>
      <c r="D16" s="156">
        <v>3490</v>
      </c>
      <c r="E16" s="95">
        <v>0</v>
      </c>
      <c r="F16" s="95">
        <v>0</v>
      </c>
      <c r="G16" s="95">
        <f>SUM(H16:I16)</f>
        <v>61040</v>
      </c>
      <c r="H16" s="95">
        <v>0</v>
      </c>
      <c r="I16" s="95">
        <v>61040</v>
      </c>
    </row>
    <row r="17" spans="1:9" ht="21.75" customHeight="1">
      <c r="A17" s="102"/>
      <c r="B17" s="63" t="s">
        <v>181</v>
      </c>
      <c r="C17" s="97" t="s">
        <v>174</v>
      </c>
      <c r="D17" s="156">
        <f>1985+4320</f>
        <v>6305</v>
      </c>
      <c r="E17" s="95">
        <v>0</v>
      </c>
      <c r="F17" s="95">
        <v>0</v>
      </c>
      <c r="G17" s="95">
        <f>SUM(H17:I17)</f>
        <v>83715</v>
      </c>
      <c r="H17" s="95">
        <v>0</v>
      </c>
      <c r="I17" s="95">
        <f>36519+47196</f>
        <v>83715</v>
      </c>
    </row>
    <row r="18" spans="1:9" ht="21.75" customHeight="1">
      <c r="A18" s="102"/>
      <c r="B18" s="63" t="s">
        <v>181</v>
      </c>
      <c r="C18" s="97" t="s">
        <v>180</v>
      </c>
      <c r="D18" s="156">
        <v>40</v>
      </c>
      <c r="E18" s="95">
        <v>0</v>
      </c>
      <c r="F18" s="95">
        <v>0</v>
      </c>
      <c r="G18" s="95">
        <f>SUM(H18:I18)</f>
        <v>100</v>
      </c>
      <c r="H18" s="95">
        <v>100</v>
      </c>
      <c r="I18" s="95">
        <v>0</v>
      </c>
    </row>
    <row r="19" spans="1:9" ht="21.75" customHeight="1">
      <c r="A19" s="159" t="s">
        <v>179</v>
      </c>
      <c r="C19" s="100"/>
      <c r="D19" s="156">
        <f>SUM(D20:D22)</f>
        <v>8873</v>
      </c>
      <c r="E19" s="95">
        <f>SUM(E20:E22)</f>
        <v>0</v>
      </c>
      <c r="F19" s="95">
        <f>SUM(F20:F22)</f>
        <v>0</v>
      </c>
      <c r="G19" s="95">
        <f>SUM(G20:G22)</f>
        <v>146658</v>
      </c>
      <c r="H19" s="95">
        <f>SUM(H20:H22)</f>
        <v>0</v>
      </c>
      <c r="I19" s="95">
        <f>SUM(I20:I22)</f>
        <v>146658</v>
      </c>
    </row>
    <row r="20" spans="1:9" ht="22.5" customHeight="1">
      <c r="A20" s="102"/>
      <c r="B20" s="158" t="s">
        <v>178</v>
      </c>
      <c r="C20" s="97" t="s">
        <v>177</v>
      </c>
      <c r="D20" s="156">
        <v>3478</v>
      </c>
      <c r="E20" s="95">
        <v>0</v>
      </c>
      <c r="F20" s="95">
        <v>0</v>
      </c>
      <c r="G20" s="95">
        <f>SUM(H20:I20)</f>
        <v>27018</v>
      </c>
      <c r="H20" s="95">
        <v>0</v>
      </c>
      <c r="I20" s="95">
        <v>27018</v>
      </c>
    </row>
    <row r="21" spans="1:9" ht="22.5" customHeight="1">
      <c r="A21" s="102"/>
      <c r="B21" s="158" t="s">
        <v>175</v>
      </c>
      <c r="C21" s="97" t="s">
        <v>176</v>
      </c>
      <c r="D21" s="156">
        <v>2360</v>
      </c>
      <c r="E21" s="95">
        <v>0</v>
      </c>
      <c r="F21" s="95">
        <v>0</v>
      </c>
      <c r="G21" s="95">
        <f>SUM(H21:I21)</f>
        <v>62202</v>
      </c>
      <c r="H21" s="95">
        <v>0</v>
      </c>
      <c r="I21" s="95">
        <v>62202</v>
      </c>
    </row>
    <row r="22" spans="1:9" ht="25.5" customHeight="1">
      <c r="A22" s="102"/>
      <c r="B22" s="158" t="s">
        <v>175</v>
      </c>
      <c r="C22" s="97" t="s">
        <v>174</v>
      </c>
      <c r="D22" s="156">
        <v>3035</v>
      </c>
      <c r="E22" s="95">
        <v>0</v>
      </c>
      <c r="F22" s="95">
        <v>0</v>
      </c>
      <c r="G22" s="95">
        <f>SUM(H22:I22)</f>
        <v>57438</v>
      </c>
      <c r="H22" s="95">
        <v>0</v>
      </c>
      <c r="I22" s="95">
        <v>57438</v>
      </c>
    </row>
    <row r="23" spans="1:10" ht="24.75" customHeight="1">
      <c r="A23" s="102" t="s">
        <v>173</v>
      </c>
      <c r="B23" s="158"/>
      <c r="C23" s="97"/>
      <c r="D23" s="156">
        <f>D24+D27</f>
        <v>271</v>
      </c>
      <c r="E23" s="95">
        <f>E24+E27</f>
        <v>0</v>
      </c>
      <c r="F23" s="95">
        <f>F24+F27</f>
        <v>1</v>
      </c>
      <c r="G23" s="95">
        <f>G24+G27</f>
        <v>5265</v>
      </c>
      <c r="H23" s="95">
        <f>H24+H27</f>
        <v>4865</v>
      </c>
      <c r="I23" s="95">
        <f>I24+I27</f>
        <v>400</v>
      </c>
      <c r="J23" s="95"/>
    </row>
    <row r="24" spans="1:9" ht="27.75" customHeight="1">
      <c r="A24" s="102" t="s">
        <v>172</v>
      </c>
      <c r="C24" s="100"/>
      <c r="D24" s="156">
        <f>SUM(D25:D26)</f>
        <v>271</v>
      </c>
      <c r="E24" s="95">
        <f>SUM(E25:E26)</f>
        <v>0</v>
      </c>
      <c r="F24" s="95">
        <f>SUM(F25:F26)</f>
        <v>0</v>
      </c>
      <c r="G24" s="95">
        <f>SUM(G25:G26)</f>
        <v>3072</v>
      </c>
      <c r="H24" s="95">
        <f>SUM(H25:H26)</f>
        <v>2672</v>
      </c>
      <c r="I24" s="95">
        <f>SUM(I25:I26)</f>
        <v>400</v>
      </c>
    </row>
    <row r="25" spans="1:9" ht="18" customHeight="1">
      <c r="A25" s="157"/>
      <c r="B25" s="98" t="s">
        <v>170</v>
      </c>
      <c r="C25" s="97" t="s">
        <v>171</v>
      </c>
      <c r="D25" s="156">
        <v>30</v>
      </c>
      <c r="E25" s="96">
        <v>0</v>
      </c>
      <c r="F25" s="95">
        <v>0</v>
      </c>
      <c r="G25" s="95">
        <f>SUM(H25:I25)</f>
        <v>400</v>
      </c>
      <c r="H25" s="95">
        <v>0</v>
      </c>
      <c r="I25" s="95">
        <v>400</v>
      </c>
    </row>
    <row r="26" spans="1:9" ht="18" customHeight="1">
      <c r="A26" s="102"/>
      <c r="B26" s="98" t="s">
        <v>170</v>
      </c>
      <c r="C26" s="97" t="s">
        <v>169</v>
      </c>
      <c r="D26" s="156">
        <v>241</v>
      </c>
      <c r="E26" s="95">
        <v>0</v>
      </c>
      <c r="F26" s="95">
        <v>0</v>
      </c>
      <c r="G26" s="95">
        <f>SUM(H26:I26)</f>
        <v>2672</v>
      </c>
      <c r="H26" s="95">
        <v>2672</v>
      </c>
      <c r="I26" s="95">
        <v>0</v>
      </c>
    </row>
    <row r="27" spans="1:9" ht="21" customHeight="1">
      <c r="A27" s="102" t="s">
        <v>168</v>
      </c>
      <c r="C27" s="100"/>
      <c r="D27" s="156">
        <f>D28</f>
        <v>0</v>
      </c>
      <c r="E27" s="95">
        <f>E28</f>
        <v>0</v>
      </c>
      <c r="F27" s="95">
        <f>F28</f>
        <v>1</v>
      </c>
      <c r="G27" s="95">
        <f>G28</f>
        <v>2193</v>
      </c>
      <c r="H27" s="95">
        <f>H28</f>
        <v>2193</v>
      </c>
      <c r="I27" s="95">
        <f>I28</f>
        <v>0</v>
      </c>
    </row>
    <row r="28" spans="1:9" ht="21" customHeight="1">
      <c r="A28" s="157"/>
      <c r="B28" s="98" t="s">
        <v>167</v>
      </c>
      <c r="C28" s="97" t="s">
        <v>166</v>
      </c>
      <c r="D28" s="156">
        <v>0</v>
      </c>
      <c r="E28" s="96">
        <v>0</v>
      </c>
      <c r="F28" s="95">
        <v>1</v>
      </c>
      <c r="G28" s="95">
        <f>SUM(H28:I28)</f>
        <v>2193</v>
      </c>
      <c r="H28" s="95">
        <v>2193</v>
      </c>
      <c r="I28" s="95">
        <v>0</v>
      </c>
    </row>
    <row r="29" spans="1:9" s="69" customFormat="1" ht="15" customHeight="1">
      <c r="A29" s="93"/>
      <c r="B29" s="147"/>
      <c r="C29" s="146"/>
      <c r="D29" s="155"/>
      <c r="E29" s="145"/>
      <c r="F29" s="145"/>
      <c r="G29" s="89"/>
      <c r="H29" s="144"/>
      <c r="I29" s="143"/>
    </row>
    <row r="30" spans="6:9" ht="15" customHeight="1">
      <c r="F30" s="79" t="s">
        <v>16</v>
      </c>
      <c r="I30" s="63"/>
    </row>
    <row r="31" spans="1:9" ht="15" customHeight="1">
      <c r="A31" s="79" t="s">
        <v>15</v>
      </c>
      <c r="B31" s="68" t="s">
        <v>14</v>
      </c>
      <c r="F31" s="65"/>
      <c r="H31" s="142" t="s">
        <v>13</v>
      </c>
      <c r="I31" s="63"/>
    </row>
    <row r="32" spans="6:9" ht="15" customHeight="1">
      <c r="F32" s="79" t="s">
        <v>12</v>
      </c>
      <c r="I32" s="63"/>
    </row>
    <row r="33" spans="3:5" ht="15" customHeight="1">
      <c r="C33" s="72"/>
      <c r="D33" s="80"/>
      <c r="E33" s="80"/>
    </row>
    <row r="34" spans="1:9" ht="15" customHeight="1">
      <c r="A34" s="79" t="s">
        <v>165</v>
      </c>
      <c r="B34" s="78"/>
      <c r="C34" s="78"/>
      <c r="F34" s="78"/>
      <c r="G34" s="78"/>
      <c r="H34" s="78"/>
      <c r="I34" s="77"/>
    </row>
    <row r="35" spans="1:9" s="69" customFormat="1" ht="15" customHeight="1">
      <c r="A35" s="72" t="s">
        <v>164</v>
      </c>
      <c r="B35" s="72"/>
      <c r="C35" s="76"/>
      <c r="D35" s="74"/>
      <c r="E35" s="74"/>
      <c r="F35" s="67"/>
      <c r="G35" s="67"/>
      <c r="I35" s="73"/>
    </row>
    <row r="36" spans="1:9" s="67" customFormat="1" ht="15" customHeight="1">
      <c r="A36" s="72" t="s">
        <v>163</v>
      </c>
      <c r="B36" s="69"/>
      <c r="C36" s="69"/>
      <c r="D36" s="70"/>
      <c r="E36" s="70"/>
      <c r="F36" s="69"/>
      <c r="G36" s="69"/>
      <c r="H36" s="69"/>
      <c r="I36" s="64"/>
    </row>
    <row r="37" spans="1:9" s="67" customFormat="1" ht="15" customHeight="1">
      <c r="A37" s="72" t="s">
        <v>162</v>
      </c>
      <c r="B37" s="69"/>
      <c r="C37" s="69"/>
      <c r="D37" s="70"/>
      <c r="E37" s="70"/>
      <c r="F37" s="69"/>
      <c r="G37" s="69"/>
      <c r="H37" s="69"/>
      <c r="I37" s="68" t="s">
        <v>161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mergeCells count="5">
    <mergeCell ref="G7:I7"/>
    <mergeCell ref="D6:F6"/>
    <mergeCell ref="A5:I5"/>
    <mergeCell ref="A4:I4"/>
    <mergeCell ref="G6:I6"/>
  </mergeCells>
  <printOptions horizontalCentered="1"/>
  <pageMargins left="1.062992125984252" right="0" top="0.8267716535433072" bottom="0.3937007874015748" header="0.31496062992125984" footer="0.1968503937007874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3" width="15.625" style="4" customWidth="1"/>
    <col min="4" max="4" width="17.875" style="4" customWidth="1"/>
    <col min="5" max="9" width="15.625" style="4" customWidth="1"/>
    <col min="10" max="10" width="12.375" style="4" customWidth="1"/>
    <col min="11" max="11" width="10.75390625" style="4" customWidth="1"/>
    <col min="12" max="12" width="10.50390625" style="4" customWidth="1"/>
    <col min="13" max="13" width="6.625" style="4" customWidth="1"/>
    <col min="14" max="16384" width="9.00390625" style="4" customWidth="1"/>
  </cols>
  <sheetData>
    <row r="1" spans="1:9" s="166" customFormat="1" ht="18" customHeight="1">
      <c r="A1" s="5" t="s">
        <v>160</v>
      </c>
      <c r="B1" s="1" t="s">
        <v>207</v>
      </c>
      <c r="C1" s="6"/>
      <c r="D1" s="6"/>
      <c r="E1" s="6"/>
      <c r="F1" s="6"/>
      <c r="G1" s="6"/>
      <c r="H1" s="5" t="s">
        <v>0</v>
      </c>
      <c r="I1" s="7" t="s">
        <v>158</v>
      </c>
    </row>
    <row r="2" spans="1:9" s="166" customFormat="1" ht="18" customHeight="1">
      <c r="A2" s="5" t="s">
        <v>157</v>
      </c>
      <c r="B2" s="2" t="s">
        <v>208</v>
      </c>
      <c r="C2" s="8"/>
      <c r="D2" s="8"/>
      <c r="E2" s="8"/>
      <c r="F2" s="8"/>
      <c r="G2" s="8"/>
      <c r="H2" s="5" t="s">
        <v>1</v>
      </c>
      <c r="I2" s="7" t="s">
        <v>155</v>
      </c>
    </row>
    <row r="3" spans="1:9" ht="16.5">
      <c r="A3" s="9"/>
      <c r="B3" s="9"/>
      <c r="C3" s="9"/>
      <c r="D3" s="9"/>
      <c r="E3" s="9"/>
      <c r="F3" s="9"/>
      <c r="G3" s="9"/>
      <c r="H3" s="9"/>
      <c r="I3" s="9"/>
    </row>
    <row r="4" spans="1:13" ht="25.5">
      <c r="A4" s="58" t="s">
        <v>154</v>
      </c>
      <c r="B4" s="58"/>
      <c r="C4" s="58"/>
      <c r="D4" s="58"/>
      <c r="E4" s="58"/>
      <c r="F4" s="58"/>
      <c r="G4" s="58"/>
      <c r="H4" s="58"/>
      <c r="I4" s="58"/>
      <c r="J4" s="167"/>
      <c r="K4" s="167"/>
      <c r="L4" s="167"/>
      <c r="M4" s="167"/>
    </row>
    <row r="5" spans="1:9" ht="16.5">
      <c r="A5" s="9"/>
      <c r="B5" s="9"/>
      <c r="C5" s="9"/>
      <c r="D5" s="9"/>
      <c r="E5" s="9"/>
      <c r="F5" s="9"/>
      <c r="G5" s="9"/>
      <c r="H5" s="9"/>
      <c r="I5" s="9"/>
    </row>
    <row r="6" spans="1:13" ht="16.5">
      <c r="A6" s="59" t="s">
        <v>209</v>
      </c>
      <c r="B6" s="59"/>
      <c r="C6" s="59"/>
      <c r="D6" s="59"/>
      <c r="E6" s="59"/>
      <c r="F6" s="59"/>
      <c r="G6" s="59"/>
      <c r="H6" s="59"/>
      <c r="I6" s="59"/>
      <c r="J6" s="168"/>
      <c r="K6" s="168"/>
      <c r="L6" s="168"/>
      <c r="M6" s="168"/>
    </row>
    <row r="7" spans="1:9" s="169" customFormat="1" ht="19.5" customHeight="1">
      <c r="A7" s="10"/>
      <c r="B7" s="11" t="s">
        <v>2</v>
      </c>
      <c r="C7" s="12"/>
      <c r="D7" s="60" t="s">
        <v>152</v>
      </c>
      <c r="E7" s="61"/>
      <c r="F7" s="62"/>
      <c r="G7" s="13" t="s">
        <v>210</v>
      </c>
      <c r="H7" s="14"/>
      <c r="I7" s="14"/>
    </row>
    <row r="8" spans="1:9" s="169" customFormat="1" ht="19.5" customHeight="1">
      <c r="A8" s="15" t="s">
        <v>4</v>
      </c>
      <c r="B8" s="16" t="s">
        <v>5</v>
      </c>
      <c r="C8" s="17" t="s">
        <v>150</v>
      </c>
      <c r="D8" s="18" t="s">
        <v>211</v>
      </c>
      <c r="E8" s="19" t="s">
        <v>6</v>
      </c>
      <c r="F8" s="20" t="s">
        <v>7</v>
      </c>
      <c r="G8" s="21" t="s">
        <v>3</v>
      </c>
      <c r="H8" s="22"/>
      <c r="I8" s="22"/>
    </row>
    <row r="9" spans="1:9" s="169" customFormat="1" ht="19.5" customHeight="1">
      <c r="A9" s="23" t="s">
        <v>8</v>
      </c>
      <c r="B9" s="24"/>
      <c r="C9" s="25"/>
      <c r="D9" s="20" t="s">
        <v>9</v>
      </c>
      <c r="E9" s="26" t="s">
        <v>10</v>
      </c>
      <c r="F9" s="20" t="s">
        <v>11</v>
      </c>
      <c r="G9" s="170" t="s">
        <v>19</v>
      </c>
      <c r="H9" s="171" t="s">
        <v>212</v>
      </c>
      <c r="I9" s="27" t="s">
        <v>147</v>
      </c>
    </row>
    <row r="10" spans="1:9" s="169" customFormat="1" ht="19.5" customHeight="1">
      <c r="A10" s="28" t="s">
        <v>213</v>
      </c>
      <c r="B10" s="172" t="s">
        <v>214</v>
      </c>
      <c r="C10" s="173"/>
      <c r="D10" s="174"/>
      <c r="E10" s="174"/>
      <c r="F10" s="174"/>
      <c r="G10" s="174"/>
      <c r="H10" s="174"/>
      <c r="I10" s="175"/>
    </row>
    <row r="11" spans="1:9" s="169" customFormat="1" ht="19.5" customHeight="1">
      <c r="A11" s="28"/>
      <c r="B11" s="29"/>
      <c r="C11" s="30"/>
      <c r="D11" s="31"/>
      <c r="E11" s="31"/>
      <c r="F11" s="31"/>
      <c r="G11" s="31"/>
      <c r="H11" s="31"/>
      <c r="I11" s="29"/>
    </row>
    <row r="12" spans="1:9" s="169" customFormat="1" ht="19.5" customHeight="1">
      <c r="A12" s="28"/>
      <c r="B12" s="29"/>
      <c r="C12" s="30"/>
      <c r="D12" s="31"/>
      <c r="E12" s="31"/>
      <c r="F12" s="31"/>
      <c r="G12" s="31"/>
      <c r="H12" s="31"/>
      <c r="I12" s="29"/>
    </row>
    <row r="13" spans="1:9" s="169" customFormat="1" ht="19.5" customHeight="1">
      <c r="A13" s="28"/>
      <c r="B13" s="29"/>
      <c r="C13" s="30"/>
      <c r="D13" s="31"/>
      <c r="E13" s="31"/>
      <c r="F13" s="31"/>
      <c r="G13" s="31"/>
      <c r="H13" s="31"/>
      <c r="I13" s="29"/>
    </row>
    <row r="14" spans="1:9" s="169" customFormat="1" ht="19.5" customHeight="1">
      <c r="A14" s="28"/>
      <c r="B14" s="29"/>
      <c r="C14" s="30"/>
      <c r="D14" s="31"/>
      <c r="E14" s="31"/>
      <c r="F14" s="31"/>
      <c r="G14" s="31"/>
      <c r="H14" s="31"/>
      <c r="I14" s="29"/>
    </row>
    <row r="15" spans="1:9" s="169" customFormat="1" ht="19.5" customHeight="1">
      <c r="A15" s="28"/>
      <c r="B15" s="29"/>
      <c r="C15" s="30"/>
      <c r="D15" s="31"/>
      <c r="E15" s="31"/>
      <c r="F15" s="31"/>
      <c r="G15" s="31"/>
      <c r="H15" s="31"/>
      <c r="I15" s="29"/>
    </row>
    <row r="16" spans="1:9" s="169" customFormat="1" ht="19.5" customHeight="1">
      <c r="A16" s="28"/>
      <c r="B16" s="29"/>
      <c r="C16" s="30"/>
      <c r="D16" s="31"/>
      <c r="E16" s="31"/>
      <c r="F16" s="31"/>
      <c r="G16" s="31"/>
      <c r="H16" s="31"/>
      <c r="I16" s="29"/>
    </row>
    <row r="17" spans="1:9" s="169" customFormat="1" ht="19.5" customHeight="1">
      <c r="A17" s="28"/>
      <c r="B17" s="29"/>
      <c r="C17" s="30"/>
      <c r="D17" s="31"/>
      <c r="E17" s="31"/>
      <c r="F17" s="31"/>
      <c r="G17" s="31"/>
      <c r="H17" s="31"/>
      <c r="I17" s="29"/>
    </row>
    <row r="18" spans="1:9" s="169" customFormat="1" ht="19.5" customHeight="1">
      <c r="A18" s="176"/>
      <c r="B18" s="29"/>
      <c r="C18" s="29"/>
      <c r="D18" s="177"/>
      <c r="E18" s="178"/>
      <c r="F18" s="178"/>
      <c r="G18" s="178"/>
      <c r="H18" s="31"/>
      <c r="I18" s="29"/>
    </row>
    <row r="19" spans="1:9" s="169" customFormat="1" ht="19.5" customHeight="1">
      <c r="A19" s="176"/>
      <c r="B19" s="29"/>
      <c r="C19" s="29"/>
      <c r="D19" s="177"/>
      <c r="E19" s="178"/>
      <c r="F19" s="178"/>
      <c r="G19" s="178"/>
      <c r="H19" s="31"/>
      <c r="I19" s="29"/>
    </row>
    <row r="20" spans="1:9" s="169" customFormat="1" ht="19.5" customHeight="1">
      <c r="A20" s="176"/>
      <c r="B20" s="29"/>
      <c r="C20" s="29"/>
      <c r="D20" s="177"/>
      <c r="E20" s="178"/>
      <c r="F20" s="178"/>
      <c r="G20" s="178"/>
      <c r="H20" s="31"/>
      <c r="I20" s="29"/>
    </row>
    <row r="21" spans="1:9" s="169" customFormat="1" ht="19.5" customHeight="1">
      <c r="A21" s="176"/>
      <c r="B21" s="29"/>
      <c r="C21" s="29"/>
      <c r="D21" s="177"/>
      <c r="E21" s="178"/>
      <c r="F21" s="178"/>
      <c r="G21" s="178"/>
      <c r="H21" s="31"/>
      <c r="I21" s="29"/>
    </row>
    <row r="22" spans="1:9" s="169" customFormat="1" ht="19.5" customHeight="1">
      <c r="A22" s="176"/>
      <c r="B22" s="29"/>
      <c r="C22" s="29"/>
      <c r="D22" s="177"/>
      <c r="E22" s="178"/>
      <c r="F22" s="178"/>
      <c r="G22" s="178"/>
      <c r="H22" s="31"/>
      <c r="I22" s="29"/>
    </row>
    <row r="23" spans="1:9" s="169" customFormat="1" ht="19.5" customHeight="1">
      <c r="A23" s="176"/>
      <c r="B23" s="29"/>
      <c r="C23" s="29"/>
      <c r="D23" s="177"/>
      <c r="E23" s="178"/>
      <c r="F23" s="178"/>
      <c r="G23" s="178"/>
      <c r="H23" s="31"/>
      <c r="I23" s="29"/>
    </row>
    <row r="24" spans="1:9" s="169" customFormat="1" ht="19.5" customHeight="1">
      <c r="A24" s="176"/>
      <c r="B24" s="29"/>
      <c r="C24" s="29"/>
      <c r="D24" s="177"/>
      <c r="E24" s="178"/>
      <c r="F24" s="178"/>
      <c r="G24" s="178"/>
      <c r="H24" s="31"/>
      <c r="I24" s="29"/>
    </row>
    <row r="25" spans="1:9" s="169" customFormat="1" ht="19.5" customHeight="1">
      <c r="A25" s="176"/>
      <c r="B25" s="172"/>
      <c r="C25" s="29"/>
      <c r="D25" s="177"/>
      <c r="E25" s="178"/>
      <c r="F25" s="178"/>
      <c r="G25" s="178"/>
      <c r="H25" s="31"/>
      <c r="I25" s="29"/>
    </row>
    <row r="26" spans="1:9" s="169" customFormat="1" ht="19.5" customHeight="1">
      <c r="A26" s="176"/>
      <c r="B26" s="172"/>
      <c r="C26" s="29"/>
      <c r="D26" s="29"/>
      <c r="E26" s="178"/>
      <c r="F26" s="178"/>
      <c r="G26" s="178"/>
      <c r="H26" s="31"/>
      <c r="I26" s="29"/>
    </row>
    <row r="27" spans="1:9" s="169" customFormat="1" ht="19.5" customHeight="1">
      <c r="A27" s="176"/>
      <c r="B27" s="172"/>
      <c r="C27" s="29"/>
      <c r="D27" s="177"/>
      <c r="E27" s="178"/>
      <c r="F27" s="178"/>
      <c r="G27" s="178"/>
      <c r="H27" s="31"/>
      <c r="I27" s="29"/>
    </row>
    <row r="28" spans="1:9" s="169" customFormat="1" ht="19.5" customHeight="1">
      <c r="A28" s="32"/>
      <c r="B28" s="33"/>
      <c r="C28" s="34"/>
      <c r="D28" s="35"/>
      <c r="E28" s="35"/>
      <c r="F28" s="35"/>
      <c r="G28" s="35"/>
      <c r="H28" s="35"/>
      <c r="I28" s="34"/>
    </row>
    <row r="29" spans="1:9" s="169" customFormat="1" ht="10.5" customHeight="1">
      <c r="A29" s="29"/>
      <c r="B29" s="29"/>
      <c r="C29" s="31"/>
      <c r="D29" s="31"/>
      <c r="E29" s="31"/>
      <c r="F29" s="31"/>
      <c r="G29" s="9"/>
      <c r="H29" s="31"/>
      <c r="I29" s="31"/>
    </row>
    <row r="30" spans="1:10" ht="19.5" customHeight="1">
      <c r="A30" s="9"/>
      <c r="B30" s="9"/>
      <c r="C30" s="9"/>
      <c r="D30" s="9"/>
      <c r="E30" s="36" t="s">
        <v>16</v>
      </c>
      <c r="F30" s="9"/>
      <c r="G30" s="9"/>
      <c r="H30" s="9"/>
      <c r="I30" s="9"/>
      <c r="J30" s="179"/>
    </row>
    <row r="31" spans="1:10" ht="15.75" customHeight="1">
      <c r="A31" s="36" t="s">
        <v>15</v>
      </c>
      <c r="B31" s="37" t="s">
        <v>14</v>
      </c>
      <c r="D31" s="9"/>
      <c r="E31" s="9"/>
      <c r="F31" s="9"/>
      <c r="G31" s="9"/>
      <c r="H31" s="36" t="s">
        <v>13</v>
      </c>
      <c r="I31" s="9"/>
      <c r="J31" s="179"/>
    </row>
    <row r="32" spans="1:9" ht="16.5">
      <c r="A32" s="9"/>
      <c r="B32" s="9"/>
      <c r="C32" s="9"/>
      <c r="D32" s="9"/>
      <c r="E32" s="36" t="s">
        <v>12</v>
      </c>
      <c r="F32" s="9"/>
      <c r="G32" s="9"/>
      <c r="H32" s="9"/>
      <c r="I32" s="9"/>
    </row>
    <row r="33" spans="1:9" ht="16.5">
      <c r="A33" s="9"/>
      <c r="B33" s="9"/>
      <c r="C33" s="9"/>
      <c r="D33" s="9"/>
      <c r="E33" s="9"/>
      <c r="F33" s="9"/>
      <c r="G33" s="9"/>
      <c r="H33" s="9"/>
      <c r="I33" s="37"/>
    </row>
    <row r="34" spans="1:9" ht="9.75" customHeight="1">
      <c r="A34" s="9"/>
      <c r="B34" s="9"/>
      <c r="C34" s="9"/>
      <c r="D34" s="9"/>
      <c r="E34" s="9"/>
      <c r="F34" s="9"/>
      <c r="G34" s="9"/>
      <c r="H34" s="9"/>
      <c r="I34" s="9"/>
    </row>
    <row r="35" spans="1:9" ht="16.5">
      <c r="A35" s="36" t="s">
        <v>118</v>
      </c>
      <c r="B35" s="38"/>
      <c r="C35" s="38"/>
      <c r="D35" s="38"/>
      <c r="E35" s="38"/>
      <c r="F35" s="38"/>
      <c r="G35" s="9"/>
      <c r="H35" s="9"/>
      <c r="I35" s="9"/>
    </row>
    <row r="36" spans="1:9" s="169" customFormat="1" ht="16.5" customHeight="1">
      <c r="A36" s="3" t="s">
        <v>117</v>
      </c>
      <c r="B36" s="3"/>
      <c r="C36" s="39"/>
      <c r="D36" s="40"/>
      <c r="E36" s="39"/>
      <c r="F36" s="1"/>
      <c r="G36" s="39"/>
      <c r="H36" s="39"/>
      <c r="I36" s="39"/>
    </row>
    <row r="37" spans="1:9" s="180" customFormat="1" ht="15.75">
      <c r="A37" s="3" t="s">
        <v>116</v>
      </c>
      <c r="B37" s="40"/>
      <c r="C37" s="40"/>
      <c r="D37" s="40"/>
      <c r="E37" s="40"/>
      <c r="F37" s="40"/>
      <c r="G37" s="40"/>
      <c r="H37" s="40"/>
      <c r="I37" s="40"/>
    </row>
    <row r="38" spans="1:9" s="180" customFormat="1" ht="15.75">
      <c r="A38" s="3" t="s">
        <v>115</v>
      </c>
      <c r="B38" s="40"/>
      <c r="C38" s="40"/>
      <c r="D38" s="40"/>
      <c r="E38" s="40"/>
      <c r="F38" s="40"/>
      <c r="G38" s="40"/>
      <c r="H38" s="40"/>
      <c r="I38" s="41" t="s">
        <v>215</v>
      </c>
    </row>
  </sheetData>
  <sheetProtection/>
  <mergeCells count="3">
    <mergeCell ref="A4:I4"/>
    <mergeCell ref="A6:I6"/>
    <mergeCell ref="D7:F7"/>
  </mergeCells>
  <printOptions horizontalCentered="1"/>
  <pageMargins left="1.08" right="0" top="1.0236220472440944" bottom="0.1968503937007874" header="0.31496062992125984" footer="0.196850393700787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張佩宜</cp:lastModifiedBy>
  <cp:lastPrinted>2007-03-09T03:29:55Z</cp:lastPrinted>
  <dcterms:created xsi:type="dcterms:W3CDTF">1997-04-27T05:47:46Z</dcterms:created>
  <dcterms:modified xsi:type="dcterms:W3CDTF">2016-11-25T06:06:01Z</dcterms:modified>
  <cp:category/>
  <cp:version/>
  <cp:contentType/>
  <cp:contentStatus/>
</cp:coreProperties>
</file>